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activeTab="0"/>
  </bookViews>
  <sheets>
    <sheet name="Инструкция" sheetId="1" r:id="rId1"/>
    <sheet name="Лог обновления" sheetId="2" state="veryHidden" r:id="rId2"/>
    <sheet name="Титульный" sheetId="3" state="veryHidden" r:id="rId3"/>
    <sheet name="Форма 3.1" sheetId="4" state="veryHidden" r:id="rId4"/>
    <sheet name="Форма 3.1 (кварталы)" sheetId="5" state="veryHidden" r:id="rId5"/>
    <sheet name="Форма 16" sheetId="6" state="veryHidden" r:id="rId6"/>
    <sheet name="Субабоненты" sheetId="7" state="veryHidden" r:id="rId7"/>
    <sheet name="Субабоненты (кварталы)" sheetId="8" state="veryHidden" r:id="rId8"/>
    <sheet name="Комментарии" sheetId="9" state="veryHidden" r:id="rId9"/>
    <sheet name="Проверка" sheetId="10" state="veryHidden" r:id="rId10"/>
    <sheet name="TEHSHEET" sheetId="11" state="veryHidden" r:id="rId11"/>
    <sheet name="et_union_hor" sheetId="12" state="veryHidden" r:id="rId12"/>
    <sheet name="modProv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  <sheet name="modfrmDateChoose" sheetId="26" state="veryHidden" r:id="rId26"/>
  </sheets>
  <externalReferences>
    <externalReference r:id="rId29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angeValues_1">'et_union_hor'!$H$4:$W$4</definedName>
    <definedName name="CheckBC_List04">'Субабоненты'!$E$15:$E$16</definedName>
    <definedName name="CheckValue_List04">'Субабоненты'!$H$15:$V$15</definedName>
    <definedName name="chkGetUpdatesValue">'Инструкция'!$AA$90</definedName>
    <definedName name="chkNoUpdatesValue">'Инструкция'!$AA$92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'Инструкция'!$46:$55</definedName>
    <definedName name="Instr_5">'Инструкция'!$56:$67</definedName>
    <definedName name="Instr_6">'Инструкция'!$68:$73</definedName>
    <definedName name="Instr_7">'Инструкция'!$74:$87</definedName>
    <definedName name="Instr_8">'Инструкция'!$88:$100</definedName>
    <definedName name="instr_hyp1">'Инструкция'!$K$56</definedName>
    <definedName name="instr_hyp5">'Инструкция'!$K$75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'Субабоненты'!$E$16</definedName>
    <definedName name="pIns_List05">'Субабоненты (кварталы)'!$E$16</definedName>
    <definedName name="PYear">'Форма 16'!$G$15</definedName>
    <definedName name="REGION">'TEHSHEET'!$A$2:$A$87</definedName>
    <definedName name="region_name">'Титульный'!$F$7</definedName>
    <definedName name="regionException">'TEHSHEET'!$D$2:$D$3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sel_s">"sel_s_1,sel_s_2"</definedName>
    <definedName name="UpdStatus">'Инструкция'!$AA$1</definedName>
    <definedName name="version">'Инструкция'!$B$3</definedName>
    <definedName name="year_list">'TEHSHEET'!$B$2:$B$10</definedName>
  </definedNames>
  <calcPr fullCalcOnLoad="1"/>
</workbook>
</file>

<file path=xl/sharedStrings.xml><?xml version="1.0" encoding="utf-8"?>
<sst xmlns="http://schemas.openxmlformats.org/spreadsheetml/2006/main" count="518" uniqueCount="261">
  <si>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</si>
  <si>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</si>
  <si>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</si>
  <si>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</si>
  <si>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</si>
  <si>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</si>
  <si>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</si>
  <si>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</si>
  <si>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</si>
  <si>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</si>
  <si>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</si>
  <si>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</si>
  <si>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</si>
  <si>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</si>
  <si>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</si>
  <si>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</si>
  <si>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</si>
  <si>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</si>
  <si>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</si>
  <si>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</si>
  <si>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</si>
  <si>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</si>
  <si>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</si>
  <si>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</si>
  <si>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</si>
  <si>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</si>
  <si>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</si>
  <si>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</si>
  <si>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</si>
  <si>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</si>
  <si>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</si>
  <si>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</si>
  <si>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</si>
  <si>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</si>
  <si>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</si>
  <si>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</si>
  <si>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</si>
  <si>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</si>
  <si>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</si>
  <si>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</si>
  <si>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</si>
  <si>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</si>
  <si>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</si>
  <si>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</si>
  <si>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</si>
  <si>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</si>
  <si>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</si>
  <si>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</si>
  <si>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</si>
  <si>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</si>
  <si>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</si>
  <si>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</si>
  <si>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</si>
  <si>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</si>
  <si>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</si>
  <si>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</si>
  <si>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</si>
  <si>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</si>
  <si>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</si>
  <si>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</si>
  <si>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</si>
  <si>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</si>
  <si>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</si>
  <si>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</si>
  <si>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</si>
  <si>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</si>
  <si>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</si>
  <si>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</si>
  <si>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</si>
  <si>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</si>
  <si>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</si>
  <si>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</si>
  <si>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</si>
  <si>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</si>
  <si>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</si>
  <si>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</si>
  <si>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</si>
  <si>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</si>
  <si>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</si>
  <si>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</si>
  <si>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</si>
  <si>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</si>
  <si>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</si>
  <si>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</si>
  <si>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</si>
  <si>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</si>
  <si>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</si>
  <si>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</si>
  <si>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</si>
  <si>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</si>
  <si>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</si>
  <si>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</si>
  <si>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</si>
  <si>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</si>
  <si>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</si>
  <si>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</si>
  <si>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</si>
  <si>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</si>
  <si>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</si>
  <si>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</si>
  <si>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</si>
  <si>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</si>
  <si>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</si>
  <si>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</si>
  <si>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</si>
  <si>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</si>
  <si>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</si>
  <si>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</si>
  <si>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</si>
  <si>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</si>
  <si>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</si>
  <si>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</si>
  <si>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</si>
  <si>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</si>
  <si>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</si>
  <si>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</si>
  <si>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</si>
  <si>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</si>
  <si>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</si>
  <si>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</si>
  <si>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</si>
  <si>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</si>
  <si>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</si>
  <si>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</si>
  <si>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</si>
  <si>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</si>
  <si>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</si>
  <si>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</si>
  <si>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</si>
  <si>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</si>
  <si>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</si>
  <si>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</si>
  <si>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</si>
  <si>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</si>
  <si>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</si>
  <si>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</si>
  <si>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</si>
  <si>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</si>
  <si>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</si>
  <si>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</si>
  <si>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</si>
  <si>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</si>
  <si>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</si>
  <si>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</si>
  <si>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</si>
  <si>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</si>
  <si>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</si>
  <si>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</si>
  <si>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</si>
  <si>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</si>
  <si>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</si>
  <si>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</si>
  <si>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</si>
  <si>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</si>
  <si>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</si>
  <si>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</si>
  <si>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</si>
  <si>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</si>
  <si>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</si>
  <si>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</si>
  <si>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</si>
  <si>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</si>
  <si>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</si>
  <si>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</si>
  <si>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</si>
  <si>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</si>
  <si>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</si>
  <si>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</si>
  <si>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</si>
  <si>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</si>
  <si>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</si>
  <si>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</si>
  <si>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</si>
  <si>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</si>
  <si>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</si>
  <si>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</si>
  <si>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</si>
  <si>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</si>
  <si>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</si>
  <si>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</si>
  <si>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</si>
  <si>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</si>
  <si>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</si>
  <si>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</si>
  <si>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</si>
  <si>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</si>
  <si>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</si>
  <si>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</si>
  <si>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</si>
  <si>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</si>
  <si>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</si>
  <si>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</si>
  <si>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</si>
  <si>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</si>
  <si>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</si>
  <si>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</si>
  <si>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</si>
  <si>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</si>
  <si>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</si>
  <si>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</si>
  <si>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</si>
  <si>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</si>
  <si>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</si>
  <si>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</si>
  <si>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</si>
  <si>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</si>
  <si>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</si>
  <si>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</si>
  <si>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</si>
  <si>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</si>
  <si>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</si>
  <si>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</si>
  <si>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</si>
  <si>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</si>
  <si>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</si>
  <si>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</si>
  <si>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</si>
  <si>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</si>
  <si>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</si>
  <si>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</si>
  <si>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</si>
  <si>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</si>
  <si>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</si>
  <si>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</si>
  <si>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</si>
  <si>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</si>
  <si>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</si>
  <si>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</si>
  <si>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</si>
  <si>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</si>
  <si>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</si>
  <si>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</si>
  <si>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</si>
  <si>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</si>
  <si>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</si>
  <si>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</si>
  <si>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</si>
  <si>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</si>
  <si>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</si>
  <si>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</si>
  <si>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</si>
  <si>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9.2.1</t>
  </si>
  <si>
    <t>заявленная мощность потребителей услуг на уровне напряжения ВН1</t>
  </si>
  <si>
    <t>regionException</t>
  </si>
  <si>
    <t>regionException_flag</t>
  </si>
  <si>
    <t>2015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</si>
  <si>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</si>
  <si>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</si>
  <si>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</si>
  <si>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</si>
  <si>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</si>
  <si>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</si>
  <si>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</si>
  <si>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</si>
  <si>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</si>
  <si>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Злата Геннадьевна Ржавина</t>
  </si>
  <si>
    <t>rjavina@fas.gov.ru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</si>
  <si>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</si>
  <si>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</si>
  <si>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2017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</si>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</sst>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0.0000"/>
    <numFmt numFmtId="176" formatCode="#,##0.0"/>
    <numFmt numFmtId="177" formatCode="#,##0.000"/>
    <numFmt numFmtId="178" formatCode="[$-FC19]d\ mmmm\ yyyy\ &quot;г.&quot;"/>
  </numFmts>
  <fonts count="6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9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</borders>
  <cellStyleXfs count="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2" fontId="6" fillId="0" borderId="0" applyFont="0" applyFill="0" applyBorder="0" applyAlignment="0" applyProtection="0"/>
    <xf numFmtId="176" fontId="0" fillId="2" borderId="0">
      <alignment/>
      <protection locked="0"/>
    </xf>
    <xf numFmtId="0" fontId="15" fillId="0" borderId="0" applyFill="0" applyBorder="0" applyProtection="0">
      <alignment vertical="center"/>
    </xf>
    <xf numFmtId="177" fontId="0" fillId="2" borderId="0">
      <alignment/>
      <protection locked="0"/>
    </xf>
    <xf numFmtId="174" fontId="0" fillId="2" borderId="0">
      <alignment/>
      <protection locked="0"/>
    </xf>
    <xf numFmtId="0" fontId="16" fillId="0" borderId="0" applyNumberFormat="0" applyFill="0" applyBorder="0" applyAlignment="0" applyProtection="0"/>
    <xf numFmtId="0" fontId="37" fillId="3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4" borderId="2" applyNumberFormat="0">
      <alignment horizontal="center" vertical="center"/>
      <protection/>
    </xf>
    <xf numFmtId="0" fontId="14" fillId="5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2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77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70" applyFont="1" applyBorder="1" applyAlignment="1">
      <alignment horizontal="center" vertical="center"/>
      <protection/>
    </xf>
    <xf numFmtId="0" fontId="12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0" fillId="0" borderId="0" xfId="64" applyFont="1" applyAlignment="1" applyProtection="1">
      <alignment horizontal="left" vertical="center" wrapText="1"/>
      <protection/>
    </xf>
    <xf numFmtId="0" fontId="0" fillId="0" borderId="0" xfId="64" applyFont="1" applyProtection="1">
      <alignment/>
      <protection/>
    </xf>
    <xf numFmtId="0" fontId="0" fillId="8" borderId="0" xfId="64" applyFont="1" applyFill="1" applyBorder="1" applyProtection="1">
      <alignment/>
      <protection/>
    </xf>
    <xf numFmtId="49" fontId="0" fillId="2" borderId="7" xfId="6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4" applyFont="1">
      <alignment/>
      <protection/>
    </xf>
    <xf numFmtId="0" fontId="22" fillId="0" borderId="0" xfId="64" applyFont="1">
      <alignment/>
      <protection/>
    </xf>
    <xf numFmtId="0" fontId="0" fillId="0" borderId="0" xfId="67">
      <alignment horizontal="left" vertical="center"/>
      <protection/>
    </xf>
    <xf numFmtId="49" fontId="0" fillId="0" borderId="0" xfId="63" applyFont="1" applyProtection="1">
      <alignment vertical="top"/>
      <protection/>
    </xf>
    <xf numFmtId="49" fontId="0" fillId="0" borderId="0" xfId="63" applyProtection="1">
      <alignment vertical="top"/>
      <protection/>
    </xf>
    <xf numFmtId="0" fontId="12" fillId="0" borderId="0" xfId="66" applyNumberFormat="1" applyFont="1" applyFill="1" applyAlignment="1" applyProtection="1">
      <alignment vertical="center" wrapText="1"/>
      <protection/>
    </xf>
    <xf numFmtId="0" fontId="12" fillId="0" borderId="0" xfId="66" applyFont="1" applyFill="1" applyAlignment="1" applyProtection="1">
      <alignment horizontal="left" vertical="center" wrapText="1"/>
      <protection/>
    </xf>
    <xf numFmtId="0" fontId="12" fillId="0" borderId="0" xfId="66" applyFont="1" applyAlignment="1" applyProtection="1">
      <alignment vertical="center" wrapText="1"/>
      <protection/>
    </xf>
    <xf numFmtId="0" fontId="12" fillId="0" borderId="0" xfId="66" applyFont="1" applyAlignment="1" applyProtection="1">
      <alignment horizontal="center" vertical="center" wrapText="1"/>
      <protection/>
    </xf>
    <xf numFmtId="0" fontId="12" fillId="0" borderId="0" xfId="66" applyFont="1" applyFill="1" applyAlignment="1" applyProtection="1">
      <alignment vertical="center" wrapText="1"/>
      <protection/>
    </xf>
    <xf numFmtId="0" fontId="21" fillId="0" borderId="0" xfId="66" applyFont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vertical="center" wrapText="1"/>
      <protection/>
    </xf>
    <xf numFmtId="0" fontId="0" fillId="0" borderId="0" xfId="66" applyFont="1" applyBorder="1" applyAlignment="1" applyProtection="1">
      <alignment vertical="center" wrapText="1"/>
      <protection/>
    </xf>
    <xf numFmtId="0" fontId="0" fillId="0" borderId="0" xfId="66" applyFont="1" applyAlignment="1" applyProtection="1">
      <alignment horizontal="right" vertical="center"/>
      <protection/>
    </xf>
    <xf numFmtId="0" fontId="0" fillId="0" borderId="0" xfId="66" applyFont="1" applyAlignment="1" applyProtection="1">
      <alignment horizontal="center" vertical="center" wrapText="1"/>
      <protection/>
    </xf>
    <xf numFmtId="0" fontId="0" fillId="0" borderId="0" xfId="66" applyFont="1" applyAlignment="1" applyProtection="1">
      <alignment vertical="center" wrapText="1"/>
      <protection/>
    </xf>
    <xf numFmtId="0" fontId="23" fillId="8" borderId="0" xfId="66" applyFont="1" applyFill="1" applyBorder="1" applyAlignment="1" applyProtection="1">
      <alignment vertical="center" wrapText="1"/>
      <protection/>
    </xf>
    <xf numFmtId="0" fontId="9" fillId="8" borderId="0" xfId="66" applyFont="1" applyFill="1" applyBorder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horizontal="right" vertical="center" wrapText="1" indent="1"/>
      <protection/>
    </xf>
    <xf numFmtId="0" fontId="24" fillId="8" borderId="0" xfId="66" applyFont="1" applyFill="1" applyBorder="1" applyAlignment="1" applyProtection="1">
      <alignment horizontal="center" vertical="center" wrapText="1"/>
      <protection/>
    </xf>
    <xf numFmtId="0" fontId="0" fillId="7" borderId="8" xfId="66" applyFont="1" applyFill="1" applyBorder="1" applyAlignment="1" applyProtection="1">
      <alignment horizontal="center" vertical="center"/>
      <protection/>
    </xf>
    <xf numFmtId="14" fontId="12" fillId="8" borderId="0" xfId="66" applyNumberFormat="1" applyFont="1" applyFill="1" applyBorder="1" applyAlignment="1" applyProtection="1">
      <alignment horizontal="center" vertical="center" wrapText="1"/>
      <protection/>
    </xf>
    <xf numFmtId="0" fontId="12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Font="1" applyFill="1" applyBorder="1" applyAlignment="1" applyProtection="1">
      <alignment horizontal="center" vertical="center" wrapText="1"/>
      <protection/>
    </xf>
    <xf numFmtId="14" fontId="0" fillId="8" borderId="0" xfId="66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Font="1" applyAlignment="1" applyProtection="1">
      <alignment horizontal="center" vertical="center" wrapText="1"/>
      <protection/>
    </xf>
    <xf numFmtId="0" fontId="25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6" applyFont="1" applyFill="1" applyAlignment="1" applyProtection="1">
      <alignment vertical="center"/>
      <protection/>
    </xf>
    <xf numFmtId="49" fontId="0" fillId="8" borderId="0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6" applyFont="1" applyFill="1" applyBorder="1" applyAlignment="1" applyProtection="1">
      <alignment vertical="center" wrapText="1"/>
      <protection/>
    </xf>
    <xf numFmtId="49" fontId="12" fillId="0" borderId="0" xfId="66" applyNumberFormat="1" applyFont="1" applyFill="1" applyBorder="1" applyAlignment="1" applyProtection="1">
      <alignment horizontal="left" vertical="center" wrapText="1"/>
      <protection/>
    </xf>
    <xf numFmtId="49" fontId="23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9" xfId="66" applyFont="1" applyFill="1" applyBorder="1" applyAlignment="1" applyProtection="1">
      <alignment horizontal="right" vertical="center" wrapText="1" indent="1"/>
      <protection/>
    </xf>
    <xf numFmtId="0" fontId="0" fillId="7" borderId="8" xfId="66" applyNumberFormat="1" applyFont="1" applyFill="1" applyBorder="1" applyAlignment="1" applyProtection="1">
      <alignment horizontal="center" vertical="center"/>
      <protection/>
    </xf>
    <xf numFmtId="49" fontId="0" fillId="9" borderId="8" xfId="66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6" applyFont="1" applyAlignment="1" applyProtection="1">
      <alignment vertical="center" wrapText="1"/>
      <protection/>
    </xf>
    <xf numFmtId="0" fontId="0" fillId="10" borderId="10" xfId="64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49" fontId="0" fillId="2" borderId="8" xfId="66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66" applyFont="1" applyFill="1" applyBorder="1" applyAlignment="1" applyProtection="1">
      <alignment horizontal="center" wrapText="1"/>
      <protection/>
    </xf>
    <xf numFmtId="49" fontId="0" fillId="7" borderId="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69" applyNumberFormat="1" applyFont="1" applyProtection="1">
      <alignment/>
      <protection/>
    </xf>
    <xf numFmtId="49" fontId="0" fillId="11" borderId="0" xfId="0" applyFill="1" applyAlignment="1" applyProtection="1">
      <alignment vertical="top"/>
      <protection/>
    </xf>
    <xf numFmtId="0" fontId="28" fillId="0" borderId="0" xfId="61" applyFont="1" applyProtection="1">
      <alignment/>
      <protection/>
    </xf>
    <xf numFmtId="0" fontId="29" fillId="0" borderId="0" xfId="61" applyFont="1" applyProtection="1">
      <alignment/>
      <protection/>
    </xf>
    <xf numFmtId="49" fontId="28" fillId="0" borderId="0" xfId="61" applyNumberFormat="1" applyFont="1" applyProtection="1">
      <alignment/>
      <protection/>
    </xf>
    <xf numFmtId="49" fontId="28" fillId="0" borderId="0" xfId="61" applyNumberFormat="1" applyFont="1" applyFill="1" applyAlignment="1" applyProtection="1">
      <alignment horizontal="left"/>
      <protection/>
    </xf>
    <xf numFmtId="49" fontId="28" fillId="0" borderId="0" xfId="61" applyNumberFormat="1" applyFont="1" applyFill="1" applyProtection="1">
      <alignment/>
      <protection/>
    </xf>
    <xf numFmtId="49" fontId="12" fillId="0" borderId="0" xfId="61" applyNumberFormat="1" applyFont="1" applyFill="1" applyProtection="1">
      <alignment/>
      <protection/>
    </xf>
    <xf numFmtId="2" fontId="12" fillId="0" borderId="0" xfId="61" applyNumberFormat="1" applyFont="1" applyFill="1" applyProtection="1">
      <alignment/>
      <protection/>
    </xf>
    <xf numFmtId="0" fontId="12" fillId="0" borderId="0" xfId="61" applyFont="1" applyFill="1" applyProtection="1">
      <alignment/>
      <protection/>
    </xf>
    <xf numFmtId="0" fontId="28" fillId="0" borderId="0" xfId="61" applyFont="1" applyFill="1" applyAlignment="1" applyProtection="1">
      <alignment horizontal="right"/>
      <protection/>
    </xf>
    <xf numFmtId="0" fontId="12" fillId="0" borderId="0" xfId="61" applyFont="1" applyFill="1" applyAlignment="1" applyProtection="1">
      <alignment horizontal="right"/>
      <protection/>
    </xf>
    <xf numFmtId="0" fontId="28" fillId="0" borderId="0" xfId="61" applyFont="1" applyFill="1" applyProtection="1">
      <alignment/>
      <protection/>
    </xf>
    <xf numFmtId="1" fontId="12" fillId="0" borderId="0" xfId="61" applyNumberFormat="1" applyFont="1" applyFill="1" applyAlignment="1" applyProtection="1">
      <alignment horizontal="left"/>
      <protection/>
    </xf>
    <xf numFmtId="1" fontId="12" fillId="0" borderId="0" xfId="61" applyNumberFormat="1" applyFont="1" applyFill="1" applyProtection="1">
      <alignment/>
      <protection/>
    </xf>
    <xf numFmtId="1" fontId="12" fillId="0" borderId="0" xfId="61" applyNumberFormat="1" applyFont="1" applyFill="1" applyAlignment="1" applyProtection="1">
      <alignment horizontal="center" vertical="center" wrapText="1"/>
      <protection/>
    </xf>
    <xf numFmtId="1" fontId="12" fillId="0" borderId="0" xfId="61" applyNumberFormat="1" applyFont="1" applyFill="1" applyAlignment="1" applyProtection="1">
      <alignment horizontal="right"/>
      <protection/>
    </xf>
    <xf numFmtId="0" fontId="12" fillId="0" borderId="0" xfId="61" applyNumberFormat="1" applyFont="1" applyFill="1" applyAlignment="1" applyProtection="1">
      <alignment horizontal="right"/>
      <protection/>
    </xf>
    <xf numFmtId="0" fontId="12" fillId="0" borderId="0" xfId="61" applyFont="1" applyFill="1" applyAlignment="1" applyProtection="1">
      <alignment horizontal="right" vertical="center" wrapText="1"/>
      <protection/>
    </xf>
    <xf numFmtId="0" fontId="12" fillId="0" borderId="0" xfId="61" applyNumberFormat="1" applyFont="1" applyAlignment="1" applyProtection="1">
      <alignment horizontal="left"/>
      <protection/>
    </xf>
    <xf numFmtId="0" fontId="12" fillId="0" borderId="0" xfId="61" applyFont="1" applyProtection="1">
      <alignment/>
      <protection/>
    </xf>
    <xf numFmtId="0" fontId="31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 wrapText="1"/>
      <protection/>
    </xf>
    <xf numFmtId="0" fontId="0" fillId="0" borderId="0" xfId="61" applyFont="1" applyProtection="1">
      <alignment/>
      <protection/>
    </xf>
    <xf numFmtId="0" fontId="12" fillId="0" borderId="0" xfId="61" applyFont="1" applyAlignment="1" applyProtection="1">
      <alignment horizontal="left"/>
      <protection/>
    </xf>
    <xf numFmtId="0" fontId="20" fillId="0" borderId="0" xfId="61" applyFont="1" applyAlignment="1" applyProtection="1">
      <alignment horizontal="left"/>
      <protection/>
    </xf>
    <xf numFmtId="0" fontId="20" fillId="0" borderId="0" xfId="61" applyFont="1" applyProtection="1">
      <alignment/>
      <protection/>
    </xf>
    <xf numFmtId="0" fontId="32" fillId="0" borderId="0" xfId="61" applyFont="1" applyProtection="1">
      <alignment/>
      <protection/>
    </xf>
    <xf numFmtId="0" fontId="9" fillId="0" borderId="0" xfId="61" applyFont="1" applyAlignment="1" applyProtection="1">
      <alignment horizontal="center" vertical="center" wrapText="1"/>
      <protection/>
    </xf>
    <xf numFmtId="0" fontId="9" fillId="0" borderId="0" xfId="61" applyFont="1" applyProtection="1">
      <alignment/>
      <protection/>
    </xf>
    <xf numFmtId="0" fontId="9" fillId="0" borderId="0" xfId="61" applyFont="1" applyAlignment="1" applyProtection="1">
      <alignment horizontal="center"/>
      <protection/>
    </xf>
    <xf numFmtId="0" fontId="31" fillId="0" borderId="0" xfId="61" applyFont="1" applyAlignment="1" applyProtection="1">
      <alignment horizontal="centerContinuous" wrapText="1"/>
      <protection/>
    </xf>
    <xf numFmtId="0" fontId="0" fillId="0" borderId="0" xfId="61" applyFont="1" applyAlignment="1" applyProtection="1">
      <alignment horizontal="centerContinuous" wrapText="1"/>
      <protection/>
    </xf>
    <xf numFmtId="0" fontId="12" fillId="0" borderId="0" xfId="61" applyFont="1" applyFill="1" applyBorder="1" applyAlignment="1" applyProtection="1">
      <alignment horizontal="left"/>
      <protection/>
    </xf>
    <xf numFmtId="0" fontId="12" fillId="0" borderId="0" xfId="61" applyFont="1" applyFill="1" applyBorder="1" applyProtection="1">
      <alignment/>
      <protection/>
    </xf>
    <xf numFmtId="0" fontId="31" fillId="0" borderId="0" xfId="61" applyFont="1" applyFill="1" applyBorder="1" applyProtection="1">
      <alignment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0" fillId="0" borderId="0" xfId="61" applyFont="1" applyFill="1" applyBorder="1" applyProtection="1">
      <alignment/>
      <protection/>
    </xf>
    <xf numFmtId="0" fontId="0" fillId="0" borderId="0" xfId="61" applyFont="1" applyBorder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Border="1" applyAlignment="1" applyProtection="1">
      <alignment vertical="top" wrapText="1"/>
      <protection/>
    </xf>
    <xf numFmtId="0" fontId="0" fillId="0" borderId="0" xfId="61" applyFont="1" applyFill="1" applyBorder="1" applyAlignment="1" applyProtection="1">
      <alignment horizontal="center" vertical="top" wrapText="1"/>
      <protection/>
    </xf>
    <xf numFmtId="0" fontId="0" fillId="0" borderId="0" xfId="61" applyFont="1" applyBorder="1" applyProtection="1">
      <alignment/>
      <protection/>
    </xf>
    <xf numFmtId="0" fontId="28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9" fillId="0" borderId="0" xfId="61" applyFont="1" applyFill="1" applyBorder="1" applyAlignment="1" applyProtection="1">
      <alignment horizontal="center" vertical="top" wrapText="1"/>
      <protection/>
    </xf>
    <xf numFmtId="49" fontId="12" fillId="0" borderId="0" xfId="61" applyNumberFormat="1" applyFont="1" applyAlignment="1" applyProtection="1">
      <alignment horizontal="left"/>
      <protection/>
    </xf>
    <xf numFmtId="49" fontId="12" fillId="0" borderId="0" xfId="61" applyNumberFormat="1" applyFont="1" applyProtection="1">
      <alignment/>
      <protection/>
    </xf>
    <xf numFmtId="0" fontId="12" fillId="0" borderId="0" xfId="61" applyFont="1" applyAlignment="1" applyProtection="1">
      <alignment horizontal="right"/>
      <protection/>
    </xf>
    <xf numFmtId="1" fontId="12" fillId="0" borderId="0" xfId="61" applyNumberFormat="1" applyFont="1" applyAlignment="1" applyProtection="1">
      <alignment horizontal="left"/>
      <protection/>
    </xf>
    <xf numFmtId="1" fontId="12" fillId="0" borderId="0" xfId="61" applyNumberFormat="1" applyFont="1" applyProtection="1">
      <alignment/>
      <protection/>
    </xf>
    <xf numFmtId="1" fontId="12" fillId="0" borderId="0" xfId="61" applyNumberFormat="1" applyFont="1" applyAlignment="1" applyProtection="1">
      <alignment horizontal="right"/>
      <protection/>
    </xf>
    <xf numFmtId="0" fontId="12" fillId="0" borderId="0" xfId="61" applyNumberFormat="1" applyFont="1" applyAlignment="1" applyProtection="1">
      <alignment horizontal="right"/>
      <protection/>
    </xf>
    <xf numFmtId="49" fontId="28" fillId="0" borderId="0" xfId="61" applyNumberFormat="1" applyFont="1" applyAlignment="1" applyProtection="1">
      <alignment horizontal="left"/>
      <protection/>
    </xf>
    <xf numFmtId="0" fontId="28" fillId="0" borderId="0" xfId="61" applyFont="1" applyAlignment="1" applyProtection="1">
      <alignment horizontal="right"/>
      <protection/>
    </xf>
    <xf numFmtId="0" fontId="0" fillId="0" borderId="0" xfId="69" applyNumberFormat="1" applyFont="1" applyFill="1" applyBorder="1" applyProtection="1">
      <alignment/>
      <protection/>
    </xf>
    <xf numFmtId="2" fontId="0" fillId="0" borderId="0" xfId="61" applyNumberFormat="1" applyFont="1" applyFill="1" applyBorder="1" applyAlignment="1" applyProtection="1">
      <alignment horizontal="center"/>
      <protection/>
    </xf>
    <xf numFmtId="0" fontId="0" fillId="0" borderId="0" xfId="69" applyNumberFormat="1" applyFont="1" applyFill="1" applyProtection="1">
      <alignment/>
      <protection/>
    </xf>
    <xf numFmtId="0" fontId="18" fillId="0" borderId="0" xfId="61" applyFont="1" applyFill="1" applyBorder="1" applyAlignment="1" applyProtection="1">
      <alignment horizontal="center" vertical="center" wrapText="1"/>
      <protection/>
    </xf>
    <xf numFmtId="0" fontId="9" fillId="3" borderId="8" xfId="61" applyFont="1" applyFill="1" applyBorder="1" applyAlignment="1" applyProtection="1">
      <alignment horizontal="center" vertical="center" wrapText="1"/>
      <protection/>
    </xf>
    <xf numFmtId="0" fontId="9" fillId="3" borderId="8" xfId="61" applyFont="1" applyFill="1" applyBorder="1" applyAlignment="1" applyProtection="1">
      <alignment horizontal="center"/>
      <protection/>
    </xf>
    <xf numFmtId="0" fontId="9" fillId="3" borderId="8" xfId="68" applyFont="1" applyFill="1" applyBorder="1" applyAlignment="1" applyProtection="1">
      <alignment horizontal="center" vertical="center" wrapText="1"/>
      <protection/>
    </xf>
    <xf numFmtId="0" fontId="0" fillId="0" borderId="8" xfId="61" applyFont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vertical="center" wrapText="1"/>
      <protection/>
    </xf>
    <xf numFmtId="0" fontId="0" fillId="0" borderId="8" xfId="61" applyFont="1" applyFill="1" applyBorder="1" applyAlignment="1" applyProtection="1">
      <alignment horizontal="left" vertical="center" wrapText="1" indent="1"/>
      <protection/>
    </xf>
    <xf numFmtId="0" fontId="0" fillId="0" borderId="8" xfId="61" applyFont="1" applyBorder="1" applyAlignment="1" applyProtection="1">
      <alignment vertical="center" wrapText="1"/>
      <protection/>
    </xf>
    <xf numFmtId="0" fontId="0" fillId="0" borderId="8" xfId="61" applyFont="1" applyBorder="1" applyAlignment="1" applyProtection="1">
      <alignment horizontal="center" vertical="center"/>
      <protection/>
    </xf>
    <xf numFmtId="0" fontId="0" fillId="0" borderId="8" xfId="61" applyFont="1" applyBorder="1" applyAlignment="1" applyProtection="1">
      <alignment horizontal="left" vertical="center" wrapText="1" indent="1"/>
      <protection/>
    </xf>
    <xf numFmtId="0" fontId="9" fillId="3" borderId="8" xfId="61" applyFont="1" applyFill="1" applyBorder="1" applyAlignment="1" applyProtection="1">
      <alignment horizontal="center" vertical="center"/>
      <protection/>
    </xf>
    <xf numFmtId="49" fontId="9" fillId="11" borderId="0" xfId="0" applyNumberFormat="1" applyFont="1" applyFill="1" applyAlignment="1" applyProtection="1">
      <alignment horizontal="center" vertical="top"/>
      <protection/>
    </xf>
    <xf numFmtId="0" fontId="21" fillId="0" borderId="0" xfId="69" applyNumberFormat="1" applyFont="1" applyBorder="1" applyAlignment="1" applyProtection="1">
      <alignment vertical="center"/>
      <protection/>
    </xf>
    <xf numFmtId="0" fontId="0" fillId="0" borderId="0" xfId="69" applyNumberFormat="1" applyFont="1" applyBorder="1" applyAlignment="1" applyProtection="1">
      <alignment vertical="center"/>
      <protection/>
    </xf>
    <xf numFmtId="0" fontId="9" fillId="0" borderId="8" xfId="61" applyFont="1" applyFill="1" applyBorder="1" applyAlignment="1" applyProtection="1">
      <alignment horizontal="left" vertical="center" wrapText="1"/>
      <protection/>
    </xf>
    <xf numFmtId="0" fontId="9" fillId="0" borderId="8" xfId="61" applyFont="1" applyBorder="1" applyAlignment="1" applyProtection="1">
      <alignment horizontal="center" vertical="center"/>
      <protection/>
    </xf>
    <xf numFmtId="0" fontId="9" fillId="0" borderId="11" xfId="61" applyFont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left" vertical="center" wrapText="1"/>
      <protection/>
    </xf>
    <xf numFmtId="0" fontId="0" fillId="0" borderId="12" xfId="61" applyFont="1" applyBorder="1" applyAlignment="1" applyProtection="1">
      <alignment horizontal="center" vertical="center"/>
      <protection/>
    </xf>
    <xf numFmtId="4" fontId="0" fillId="2" borderId="13" xfId="61" applyNumberFormat="1" applyFont="1" applyFill="1" applyBorder="1" applyAlignment="1" applyProtection="1">
      <alignment horizontal="right" vertical="center"/>
      <protection locked="0"/>
    </xf>
    <xf numFmtId="174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174" fontId="0" fillId="7" borderId="8" xfId="61" applyNumberFormat="1" applyFont="1" applyFill="1" applyBorder="1" applyAlignment="1" applyProtection="1">
      <alignment horizontal="right" vertical="center" wrapText="1"/>
      <protection/>
    </xf>
    <xf numFmtId="174" fontId="0" fillId="7" borderId="8" xfId="61" applyNumberFormat="1" applyFont="1" applyFill="1" applyBorder="1" applyAlignment="1" applyProtection="1">
      <alignment horizontal="right" vertical="center"/>
      <protection/>
    </xf>
    <xf numFmtId="174" fontId="0" fillId="2" borderId="8" xfId="61" applyNumberFormat="1" applyFont="1" applyFill="1" applyBorder="1" applyAlignment="1" applyProtection="1">
      <alignment horizontal="right" vertical="center"/>
      <protection locked="0"/>
    </xf>
    <xf numFmtId="174" fontId="9" fillId="3" borderId="8" xfId="68" applyNumberFormat="1" applyFont="1" applyFill="1" applyBorder="1" applyAlignment="1" applyProtection="1">
      <alignment horizontal="center" vertical="center" wrapText="1"/>
      <protection/>
    </xf>
    <xf numFmtId="174" fontId="9" fillId="7" borderId="8" xfId="61" applyNumberFormat="1" applyFont="1" applyFill="1" applyBorder="1" applyAlignment="1" applyProtection="1">
      <alignment horizontal="right" vertical="center"/>
      <protection/>
    </xf>
    <xf numFmtId="174" fontId="9" fillId="7" borderId="11" xfId="61" applyNumberFormat="1" applyFont="1" applyFill="1" applyBorder="1" applyAlignment="1" applyProtection="1">
      <alignment horizontal="right" vertical="center"/>
      <protection/>
    </xf>
    <xf numFmtId="0" fontId="34" fillId="0" borderId="0" xfId="57" applyNumberFormat="1" applyFont="1" applyFill="1" applyAlignment="1" applyProtection="1">
      <alignment wrapText="1"/>
      <protection/>
    </xf>
    <xf numFmtId="49" fontId="35" fillId="0" borderId="0" xfId="57" applyFont="1" applyFill="1" applyAlignment="1" applyProtection="1">
      <alignment wrapText="1"/>
      <protection/>
    </xf>
    <xf numFmtId="49" fontId="35" fillId="0" borderId="0" xfId="57" applyFont="1" applyFill="1" applyAlignment="1" applyProtection="1">
      <alignment vertical="center" wrapText="1"/>
      <protection/>
    </xf>
    <xf numFmtId="49" fontId="36" fillId="0" borderId="0" xfId="57" applyFont="1" applyFill="1" applyAlignment="1" applyProtection="1">
      <alignment wrapText="1"/>
      <protection/>
    </xf>
    <xf numFmtId="0" fontId="18" fillId="0" borderId="0" xfId="57" applyNumberFormat="1" applyFont="1" applyFill="1" applyAlignment="1" applyProtection="1">
      <alignment horizontal="left" vertical="center" wrapText="1"/>
      <protection/>
    </xf>
    <xf numFmtId="0" fontId="37" fillId="0" borderId="0" xfId="57" applyNumberFormat="1" applyFont="1" applyFill="1" applyAlignment="1" applyProtection="1">
      <alignment vertical="top"/>
      <protection/>
    </xf>
    <xf numFmtId="49" fontId="38" fillId="0" borderId="0" xfId="57" applyFont="1" applyFill="1" applyBorder="1" applyAlignment="1" applyProtection="1">
      <alignment wrapText="1"/>
      <protection/>
    </xf>
    <xf numFmtId="0" fontId="37" fillId="0" borderId="0" xfId="57" applyNumberFormat="1" applyFont="1" applyFill="1" applyAlignment="1" applyProtection="1">
      <alignment horizontal="left" vertical="top" wrapText="1"/>
      <protection/>
    </xf>
    <xf numFmtId="49" fontId="0" fillId="0" borderId="0" xfId="57" applyFont="1" applyFill="1" applyAlignment="1" applyProtection="1">
      <alignment vertical="top" wrapText="1"/>
      <protection/>
    </xf>
    <xf numFmtId="49" fontId="35" fillId="0" borderId="0" xfId="57" applyFont="1" applyFill="1" applyBorder="1" applyAlignment="1" applyProtection="1">
      <alignment wrapText="1"/>
      <protection/>
    </xf>
    <xf numFmtId="49" fontId="40" fillId="0" borderId="14" xfId="57" applyFont="1" applyFill="1" applyBorder="1" applyAlignment="1" applyProtection="1">
      <alignment wrapText="1"/>
      <protection/>
    </xf>
    <xf numFmtId="49" fontId="40" fillId="0" borderId="15" xfId="57" applyFont="1" applyFill="1" applyBorder="1" applyAlignment="1" applyProtection="1">
      <alignment wrapText="1"/>
      <protection/>
    </xf>
    <xf numFmtId="49" fontId="40" fillId="0" borderId="0" xfId="57" applyFont="1" applyFill="1" applyBorder="1" applyAlignment="1" applyProtection="1">
      <alignment wrapText="1"/>
      <protection/>
    </xf>
    <xf numFmtId="49" fontId="41" fillId="0" borderId="15" xfId="57" applyFont="1" applyFill="1" applyBorder="1" applyAlignment="1" applyProtection="1">
      <alignment vertical="center" wrapText="1"/>
      <protection/>
    </xf>
    <xf numFmtId="49" fontId="35" fillId="0" borderId="14" xfId="57" applyFont="1" applyFill="1" applyBorder="1" applyAlignment="1" applyProtection="1">
      <alignment wrapText="1"/>
      <protection/>
    </xf>
    <xf numFmtId="49" fontId="42" fillId="0" borderId="15" xfId="57" applyFont="1" applyFill="1" applyBorder="1" applyAlignment="1" applyProtection="1">
      <alignment horizontal="left" vertical="center" wrapText="1"/>
      <protection/>
    </xf>
    <xf numFmtId="49" fontId="41" fillId="0" borderId="15" xfId="57" applyFont="1" applyFill="1" applyBorder="1" applyAlignment="1" applyProtection="1">
      <alignment horizontal="center" vertical="center" wrapText="1"/>
      <protection/>
    </xf>
    <xf numFmtId="49" fontId="42" fillId="0" borderId="14" xfId="57" applyFont="1" applyFill="1" applyBorder="1" applyAlignment="1" applyProtection="1">
      <alignment horizontal="left" vertical="center" wrapText="1"/>
      <protection/>
    </xf>
    <xf numFmtId="49" fontId="42" fillId="0" borderId="0" xfId="57" applyFont="1" applyFill="1" applyBorder="1" applyAlignment="1" applyProtection="1">
      <alignment horizontal="left" vertical="center" wrapText="1"/>
      <protection/>
    </xf>
    <xf numFmtId="49" fontId="44" fillId="2" borderId="7" xfId="55" applyNumberFormat="1" applyFont="1" applyFill="1" applyBorder="1" applyAlignment="1" applyProtection="1">
      <alignment horizontal="center" vertical="center" wrapText="1"/>
      <protection/>
    </xf>
    <xf numFmtId="49" fontId="40" fillId="8" borderId="0" xfId="57" applyFont="1" applyFill="1" applyBorder="1" applyAlignment="1">
      <alignment wrapText="1"/>
      <protection/>
    </xf>
    <xf numFmtId="49" fontId="44" fillId="12" borderId="7" xfId="55" applyNumberFormat="1" applyFont="1" applyFill="1" applyBorder="1" applyAlignment="1" applyProtection="1">
      <alignment horizontal="center" vertical="center" wrapText="1"/>
      <protection/>
    </xf>
    <xf numFmtId="49" fontId="44" fillId="7" borderId="7" xfId="55" applyNumberFormat="1" applyFont="1" applyFill="1" applyBorder="1" applyAlignment="1" applyProtection="1">
      <alignment horizontal="center" vertical="center" wrapText="1"/>
      <protection/>
    </xf>
    <xf numFmtId="49" fontId="44" fillId="9" borderId="7" xfId="55" applyNumberFormat="1" applyFont="1" applyFill="1" applyBorder="1" applyAlignment="1" applyProtection="1">
      <alignment horizontal="center" vertical="center" wrapText="1"/>
      <protection/>
    </xf>
    <xf numFmtId="0" fontId="37" fillId="0" borderId="0" xfId="37" applyFont="1" applyFill="1" applyBorder="1" applyAlignment="1" applyProtection="1">
      <alignment horizontal="right" vertical="top" wrapText="1"/>
      <protection/>
    </xf>
    <xf numFmtId="0" fontId="37" fillId="0" borderId="0" xfId="37" applyFont="1" applyFill="1" applyBorder="1" applyAlignment="1" applyProtection="1">
      <alignment horizontal="left" vertical="top" wrapText="1"/>
      <protection/>
    </xf>
    <xf numFmtId="49" fontId="40" fillId="0" borderId="0" xfId="57" applyFont="1" applyFill="1" applyBorder="1" applyAlignment="1" applyProtection="1">
      <alignment vertical="top" wrapText="1"/>
      <protection/>
    </xf>
    <xf numFmtId="0" fontId="44" fillId="0" borderId="0" xfId="57" applyNumberFormat="1" applyFont="1" applyFill="1" applyBorder="1" applyAlignment="1" applyProtection="1">
      <alignment vertical="center" wrapText="1"/>
      <protection/>
    </xf>
    <xf numFmtId="0" fontId="44" fillId="0" borderId="0" xfId="57" applyNumberFormat="1" applyFont="1" applyFill="1" applyBorder="1" applyAlignment="1" applyProtection="1">
      <alignment vertical="top" wrapText="1"/>
      <protection/>
    </xf>
    <xf numFmtId="49" fontId="13" fillId="0" borderId="0" xfId="46" applyNumberFormat="1" applyFont="1" applyFill="1" applyBorder="1" applyAlignment="1" applyProtection="1">
      <alignment wrapText="1"/>
      <protection/>
    </xf>
    <xf numFmtId="49" fontId="13" fillId="0" borderId="0" xfId="46" applyNumberFormat="1" applyFont="1" applyFill="1" applyBorder="1" applyAlignment="1" applyProtection="1">
      <alignment horizontal="left" wrapText="1"/>
      <protection/>
    </xf>
    <xf numFmtId="49" fontId="40" fillId="0" borderId="0" xfId="57" applyFont="1" applyFill="1" applyBorder="1" applyAlignment="1" applyProtection="1">
      <alignment horizontal="right" wrapText="1"/>
      <protection/>
    </xf>
    <xf numFmtId="49" fontId="35" fillId="0" borderId="16" xfId="57" applyFont="1" applyFill="1" applyBorder="1" applyAlignment="1" applyProtection="1">
      <alignment wrapText="1"/>
      <protection/>
    </xf>
    <xf numFmtId="49" fontId="42" fillId="0" borderId="17" xfId="57" applyFont="1" applyFill="1" applyBorder="1" applyAlignment="1" applyProtection="1">
      <alignment horizontal="left" vertical="center" wrapText="1"/>
      <protection/>
    </xf>
    <xf numFmtId="49" fontId="42" fillId="0" borderId="16" xfId="57" applyFont="1" applyFill="1" applyBorder="1" applyAlignment="1" applyProtection="1">
      <alignment horizontal="left" vertical="center" wrapText="1"/>
      <protection/>
    </xf>
    <xf numFmtId="49" fontId="42" fillId="0" borderId="18" xfId="57" applyFont="1" applyFill="1" applyBorder="1" applyAlignment="1" applyProtection="1">
      <alignment horizontal="left" vertical="center" wrapText="1"/>
      <protection/>
    </xf>
    <xf numFmtId="49" fontId="41" fillId="0" borderId="17" xfId="57" applyFont="1" applyFill="1" applyBorder="1" applyAlignment="1" applyProtection="1">
      <alignment vertical="center" wrapText="1"/>
      <protection/>
    </xf>
    <xf numFmtId="49" fontId="0" fillId="0" borderId="0" xfId="60" applyNumberFormat="1" applyFont="1" applyProtection="1">
      <alignment vertical="top"/>
      <protection/>
    </xf>
    <xf numFmtId="49" fontId="0" fillId="0" borderId="0" xfId="65" applyFont="1" applyAlignment="1" applyProtection="1">
      <alignment vertical="center" wrapText="1"/>
      <protection/>
    </xf>
    <xf numFmtId="49" fontId="12" fillId="0" borderId="0" xfId="65" applyFont="1" applyAlignment="1" applyProtection="1">
      <alignment vertical="center"/>
      <protection/>
    </xf>
    <xf numFmtId="49" fontId="0" fillId="0" borderId="0" xfId="52" applyFont="1" applyProtection="1">
      <alignment vertical="top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horizontal="center" vertical="center"/>
      <protection/>
    </xf>
    <xf numFmtId="0" fontId="0" fillId="0" borderId="8" xfId="68" applyFont="1" applyFill="1" applyBorder="1" applyAlignment="1" applyProtection="1">
      <alignment horizontal="center" vertical="center" wrapText="1"/>
      <protection/>
    </xf>
    <xf numFmtId="0" fontId="49" fillId="8" borderId="0" xfId="61" applyFont="1" applyFill="1" applyBorder="1" applyAlignment="1" applyProtection="1">
      <alignment horizontal="center" vertical="center" wrapText="1"/>
      <protection/>
    </xf>
    <xf numFmtId="0" fontId="0" fillId="0" borderId="8" xfId="62" applyFont="1" applyFill="1" applyBorder="1" applyAlignment="1">
      <alignment horizontal="center" vertical="center" wrapText="1"/>
      <protection/>
    </xf>
    <xf numFmtId="0" fontId="0" fillId="0" borderId="8" xfId="68" applyFont="1" applyFill="1" applyBorder="1" applyAlignment="1" applyProtection="1">
      <alignment horizontal="center" vertical="center" wrapText="1"/>
      <protection hidden="1"/>
    </xf>
    <xf numFmtId="0" fontId="49" fillId="0" borderId="0" xfId="68" applyFont="1" applyBorder="1" applyAlignment="1" applyProtection="1">
      <alignment horizontal="center" vertical="center" wrapText="1"/>
      <protection/>
    </xf>
    <xf numFmtId="0" fontId="0" fillId="0" borderId="8" xfId="69" applyNumberFormat="1" applyFont="1" applyBorder="1" applyAlignment="1" applyProtection="1">
      <alignment horizontal="center" vertical="center" wrapText="1"/>
      <protection/>
    </xf>
    <xf numFmtId="0" fontId="0" fillId="0" borderId="8" xfId="69" applyNumberFormat="1" applyFont="1" applyFill="1" applyBorder="1" applyAlignment="1" applyProtection="1">
      <alignment horizontal="center" vertical="center"/>
      <protection/>
    </xf>
    <xf numFmtId="0" fontId="40" fillId="0" borderId="0" xfId="57" applyNumberFormat="1" applyFont="1" applyFill="1" applyBorder="1" applyAlignment="1" applyProtection="1">
      <alignment horizontal="justify" vertical="center" wrapText="1"/>
      <protection/>
    </xf>
    <xf numFmtId="0" fontId="0" fillId="0" borderId="8" xfId="61" applyFont="1" applyFill="1" applyBorder="1" applyAlignment="1" applyProtection="1">
      <alignment horizontal="left" vertical="center" wrapText="1" indent="1"/>
      <protection/>
    </xf>
    <xf numFmtId="49" fontId="0" fillId="0" borderId="8" xfId="61" applyNumberFormat="1" applyFont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horizontal="left" vertical="center" wrapText="1" indent="2"/>
      <protection/>
    </xf>
    <xf numFmtId="0" fontId="9" fillId="0" borderId="11" xfId="61" applyFont="1" applyFill="1" applyBorder="1" applyAlignment="1" applyProtection="1">
      <alignment horizontal="left" vertical="center" wrapText="1" indent="1"/>
      <protection/>
    </xf>
    <xf numFmtId="0" fontId="0" fillId="0" borderId="11" xfId="61" applyFont="1" applyFill="1" applyBorder="1" applyAlignment="1" applyProtection="1">
      <alignment horizontal="left" vertical="center" wrapText="1" indent="1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11" xfId="61" applyFont="1" applyBorder="1" applyAlignment="1" applyProtection="1">
      <alignment horizontal="center" vertical="center"/>
      <protection/>
    </xf>
    <xf numFmtId="49" fontId="9" fillId="11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9" applyNumberFormat="1" applyFont="1" applyFill="1" applyBorder="1" applyProtection="1">
      <alignment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4" fontId="0" fillId="0" borderId="19" xfId="61" applyNumberFormat="1" applyFont="1" applyFill="1" applyBorder="1" applyAlignment="1" applyProtection="1">
      <alignment horizontal="right"/>
      <protection/>
    </xf>
    <xf numFmtId="0" fontId="0" fillId="13" borderId="20" xfId="69" applyNumberFormat="1" applyFont="1" applyFill="1" applyBorder="1" applyProtection="1">
      <alignment/>
      <protection/>
    </xf>
    <xf numFmtId="0" fontId="27" fillId="13" borderId="21" xfId="48" applyNumberFormat="1" applyFont="1" applyFill="1" applyBorder="1" applyAlignment="1" applyProtection="1">
      <alignment horizontal="center" vertical="top"/>
      <protection/>
    </xf>
    <xf numFmtId="0" fontId="13" fillId="13" borderId="21" xfId="48" applyNumberFormat="1" applyFont="1" applyFill="1" applyBorder="1" applyAlignment="1" applyProtection="1">
      <alignment horizontal="center" vertical="top"/>
      <protection/>
    </xf>
    <xf numFmtId="0" fontId="13" fillId="13" borderId="22" xfId="48" applyNumberFormat="1" applyFont="1" applyFill="1" applyBorder="1" applyAlignment="1" applyProtection="1">
      <alignment horizontal="center" vertical="top"/>
      <protection/>
    </xf>
    <xf numFmtId="0" fontId="0" fillId="0" borderId="23" xfId="69" applyNumberFormat="1" applyFont="1" applyBorder="1" applyProtection="1">
      <alignment/>
      <protection/>
    </xf>
    <xf numFmtId="0" fontId="0" fillId="0" borderId="23" xfId="61" applyFont="1" applyBorder="1" applyProtection="1">
      <alignment/>
      <protection/>
    </xf>
    <xf numFmtId="49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49" fontId="0" fillId="2" borderId="24" xfId="61" applyNumberFormat="1" applyFont="1" applyFill="1" applyBorder="1" applyAlignment="1" applyProtection="1">
      <alignment horizontal="right" vertical="center" wrapText="1"/>
      <protection locked="0"/>
    </xf>
    <xf numFmtId="174" fontId="0" fillId="7" borderId="12" xfId="61" applyNumberFormat="1" applyFont="1" applyFill="1" applyBorder="1" applyAlignment="1" applyProtection="1">
      <alignment horizontal="right" vertical="center"/>
      <protection/>
    </xf>
    <xf numFmtId="174" fontId="0" fillId="7" borderId="11" xfId="61" applyNumberFormat="1" applyFont="1" applyFill="1" applyBorder="1" applyAlignment="1" applyProtection="1">
      <alignment horizontal="right" vertical="center"/>
      <protection/>
    </xf>
    <xf numFmtId="174" fontId="0" fillId="2" borderId="12" xfId="61" applyNumberFormat="1" applyFont="1" applyFill="1" applyBorder="1" applyAlignment="1" applyProtection="1">
      <alignment horizontal="right" vertical="center"/>
      <protection locked="0"/>
    </xf>
    <xf numFmtId="174" fontId="0" fillId="2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52">
      <alignment vertical="top"/>
      <protection/>
    </xf>
    <xf numFmtId="14" fontId="0" fillId="2" borderId="8" xfId="7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7" applyNumberFormat="1" applyFont="1" applyFill="1" applyBorder="1" applyAlignment="1" applyProtection="1">
      <alignment horizontal="justify" vertical="top" wrapText="1"/>
      <protection/>
    </xf>
    <xf numFmtId="49" fontId="40" fillId="8" borderId="25" xfId="57" applyFont="1" applyFill="1" applyBorder="1" applyAlignment="1">
      <alignment vertical="center" wrapText="1"/>
      <protection/>
    </xf>
    <xf numFmtId="49" fontId="40" fillId="8" borderId="0" xfId="57" applyFont="1" applyFill="1" applyBorder="1" applyAlignment="1">
      <alignment vertical="center" wrapText="1"/>
      <protection/>
    </xf>
    <xf numFmtId="49" fontId="40" fillId="8" borderId="25" xfId="57" applyFont="1" applyFill="1" applyBorder="1" applyAlignment="1">
      <alignment horizontal="left" vertical="center" wrapText="1"/>
      <protection/>
    </xf>
    <xf numFmtId="49" fontId="40" fillId="8" borderId="0" xfId="57" applyFont="1" applyFill="1" applyBorder="1" applyAlignment="1">
      <alignment horizontal="left" vertical="center" wrapText="1"/>
      <protection/>
    </xf>
    <xf numFmtId="0" fontId="18" fillId="0" borderId="0" xfId="57" applyNumberFormat="1" applyFont="1" applyFill="1" applyAlignment="1" applyProtection="1">
      <alignment horizontal="left" vertical="center" wrapText="1"/>
      <protection/>
    </xf>
    <xf numFmtId="0" fontId="37" fillId="0" borderId="0" xfId="57" applyNumberFormat="1" applyFont="1" applyFill="1" applyAlignment="1" applyProtection="1">
      <alignment horizontal="left" vertical="center"/>
      <protection/>
    </xf>
    <xf numFmtId="0" fontId="37" fillId="3" borderId="26" xfId="43" applyNumberFormat="1" applyFont="1" applyFill="1" applyBorder="1" applyAlignment="1">
      <alignment horizontal="center" vertical="center" wrapText="1"/>
      <protection/>
    </xf>
    <xf numFmtId="0" fontId="37" fillId="3" borderId="27" xfId="43" applyNumberFormat="1" applyFont="1" applyFill="1" applyBorder="1" applyAlignment="1">
      <alignment horizontal="center" vertical="center" wrapText="1"/>
      <protection/>
    </xf>
    <xf numFmtId="0" fontId="37" fillId="3" borderId="28" xfId="43" applyNumberFormat="1" applyFont="1" applyFill="1" applyBorder="1" applyAlignment="1">
      <alignment horizontal="center" vertical="center" wrapText="1"/>
      <protection/>
    </xf>
    <xf numFmtId="49" fontId="37" fillId="0" borderId="0" xfId="0" applyFont="1" applyFill="1" applyBorder="1" applyAlignment="1" applyProtection="1">
      <alignment horizontal="left" vertical="top" wrapText="1" indent="2"/>
      <protection/>
    </xf>
    <xf numFmtId="49" fontId="0" fillId="0" borderId="0" xfId="0" applyFill="1" applyBorder="1" applyAlignment="1" applyProtection="1">
      <alignment horizontal="right" vertical="center" indent="1"/>
      <protection/>
    </xf>
    <xf numFmtId="49" fontId="40" fillId="0" borderId="0" xfId="57" applyFont="1" applyFill="1" applyBorder="1" applyAlignment="1" applyProtection="1">
      <alignment horizontal="justify" vertical="justify" wrapText="1"/>
      <protection/>
    </xf>
    <xf numFmtId="0" fontId="40" fillId="0" borderId="0" xfId="57" applyNumberFormat="1" applyFont="1" applyFill="1" applyBorder="1" applyAlignment="1" applyProtection="1">
      <alignment horizontal="justify" vertical="center" wrapText="1"/>
      <protection/>
    </xf>
    <xf numFmtId="0" fontId="37" fillId="0" borderId="0" xfId="37" applyFont="1" applyFill="1" applyBorder="1" applyAlignment="1" applyProtection="1">
      <alignment horizontal="left" vertical="top" wrapText="1"/>
      <protection/>
    </xf>
    <xf numFmtId="49" fontId="4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center"/>
    </xf>
    <xf numFmtId="49" fontId="40" fillId="0" borderId="0" xfId="57" applyFont="1" applyFill="1" applyBorder="1" applyAlignment="1" applyProtection="1">
      <alignment horizontal="left" wrapText="1"/>
      <protection/>
    </xf>
    <xf numFmtId="0" fontId="44" fillId="0" borderId="0" xfId="57" applyNumberFormat="1" applyFont="1" applyFill="1" applyBorder="1" applyAlignment="1" applyProtection="1">
      <alignment vertical="center" wrapText="1"/>
      <protection/>
    </xf>
    <xf numFmtId="49" fontId="45" fillId="0" borderId="0" xfId="47" applyNumberFormat="1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Fill="1" applyBorder="1" applyAlignment="1" applyProtection="1">
      <alignment horizontal="right" vertical="top" indent="1"/>
      <protection/>
    </xf>
    <xf numFmtId="0" fontId="46" fillId="0" borderId="0" xfId="45" applyFont="1" applyAlignment="1" applyProtection="1">
      <alignment horizontal="left" vertical="center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18" fillId="0" borderId="6" xfId="70" applyFont="1" applyBorder="1" applyAlignment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center" wrapText="1"/>
      <protection/>
    </xf>
    <xf numFmtId="0" fontId="18" fillId="0" borderId="3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Border="1" applyAlignment="1" applyProtection="1">
      <alignment horizontal="left" vertical="center" wrapText="1"/>
      <protection/>
    </xf>
    <xf numFmtId="0" fontId="0" fillId="2" borderId="8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62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62" applyFont="1" applyFill="1" applyBorder="1" applyAlignment="1">
      <alignment horizontal="center" vertical="center" wrapText="1" shrinkToFit="1"/>
      <protection/>
    </xf>
    <xf numFmtId="0" fontId="9" fillId="3" borderId="13" xfId="69" applyNumberFormat="1" applyFont="1" applyFill="1" applyBorder="1" applyAlignment="1" applyProtection="1">
      <alignment horizontal="center" vertical="center"/>
      <protection/>
    </xf>
    <xf numFmtId="0" fontId="9" fillId="3" borderId="24" xfId="69" applyNumberFormat="1" applyFont="1" applyFill="1" applyBorder="1" applyAlignment="1" applyProtection="1">
      <alignment horizontal="center" vertical="center"/>
      <protection/>
    </xf>
    <xf numFmtId="0" fontId="9" fillId="3" borderId="31" xfId="69" applyNumberFormat="1" applyFont="1" applyFill="1" applyBorder="1" applyAlignment="1" applyProtection="1">
      <alignment horizontal="center" vertical="center"/>
      <protection/>
    </xf>
    <xf numFmtId="0" fontId="9" fillId="3" borderId="32" xfId="69" applyNumberFormat="1" applyFont="1" applyFill="1" applyBorder="1" applyAlignment="1" applyProtection="1">
      <alignment horizontal="center" vertical="center"/>
      <protection/>
    </xf>
    <xf numFmtId="0" fontId="9" fillId="0" borderId="8" xfId="61" applyFont="1" applyFill="1" applyBorder="1" applyAlignment="1" applyProtection="1">
      <alignment horizontal="center" vertical="center" wrapText="1"/>
      <protection/>
    </xf>
    <xf numFmtId="0" fontId="18" fillId="0" borderId="6" xfId="70" applyFont="1" applyBorder="1" applyAlignment="1">
      <alignment horizontal="center" vertical="center"/>
      <protection/>
    </xf>
    <xf numFmtId="0" fontId="13" fillId="0" borderId="0" xfId="48" applyNumberFormat="1" applyFont="1" applyFill="1" applyBorder="1" applyAlignment="1" applyProtection="1">
      <alignment horizontal="center" vertical="center"/>
      <protection/>
    </xf>
    <xf numFmtId="49" fontId="13" fillId="0" borderId="0" xfId="48" applyNumberFormat="1" applyFont="1" applyBorder="1" applyAlignment="1" applyProtection="1">
      <alignment horizontal="center" vertical="center"/>
      <protection/>
    </xf>
    <xf numFmtId="0" fontId="0" fillId="0" borderId="12" xfId="48" applyNumberFormat="1" applyFont="1" applyBorder="1" applyAlignment="1" applyProtection="1">
      <alignment horizontal="center" vertical="center"/>
      <protection/>
    </xf>
    <xf numFmtId="0" fontId="0" fillId="0" borderId="11" xfId="48" applyNumberFormat="1" applyFont="1" applyBorder="1" applyAlignment="1" applyProtection="1">
      <alignment horizontal="center" vertical="center"/>
      <protection/>
    </xf>
    <xf numFmtId="0" fontId="0" fillId="0" borderId="12" xfId="69" applyNumberFormat="1" applyFont="1" applyFill="1" applyBorder="1" applyAlignment="1" applyProtection="1">
      <alignment horizontal="left" vertical="center" wrapText="1"/>
      <protection/>
    </xf>
    <xf numFmtId="0" fontId="0" fillId="0" borderId="11" xfId="69" applyNumberFormat="1" applyFont="1" applyFill="1" applyBorder="1" applyAlignment="1" applyProtection="1">
      <alignment horizontal="left" vertical="center" wrapText="1"/>
      <protection/>
    </xf>
    <xf numFmtId="1" fontId="0" fillId="0" borderId="12" xfId="48" applyNumberFormat="1" applyFont="1" applyBorder="1" applyAlignment="1" applyProtection="1">
      <alignment horizontal="center" vertical="center"/>
      <protection/>
    </xf>
    <xf numFmtId="1" fontId="0" fillId="0" borderId="11" xfId="48" applyNumberFormat="1" applyFont="1" applyBorder="1" applyAlignment="1" applyProtection="1">
      <alignment horizontal="center" vertical="center"/>
      <protection/>
    </xf>
    <xf numFmtId="49" fontId="0" fillId="9" borderId="12" xfId="69" applyNumberFormat="1" applyFont="1" applyFill="1" applyBorder="1" applyAlignment="1" applyProtection="1">
      <alignment horizontal="left" vertical="center" wrapText="1"/>
      <protection locked="0"/>
    </xf>
    <xf numFmtId="49" fontId="0" fillId="9" borderId="11" xfId="69" applyNumberFormat="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" xfId="46"/>
    <cellStyle name="Гиперссылка 4" xfId="47"/>
    <cellStyle name="Гиперссылка_FORM3.1.2013(v2.0)" xfId="48"/>
    <cellStyle name="Заголовок" xfId="49"/>
    <cellStyle name="ЗаголовокСтолбца" xfId="50"/>
    <cellStyle name="Значение" xfId="51"/>
    <cellStyle name="Обычный 10" xfId="52"/>
    <cellStyle name="Обычный 12" xfId="53"/>
    <cellStyle name="Обычный 12 2" xfId="54"/>
    <cellStyle name="Обычный 2" xfId="55"/>
    <cellStyle name="Обычный 3" xfId="56"/>
    <cellStyle name="Обычный 3 3" xfId="57"/>
    <cellStyle name="Обычный 4" xfId="58"/>
    <cellStyle name="Обычный 5" xfId="59"/>
    <cellStyle name="Обычный_46EE(v6.1.1)" xfId="60"/>
    <cellStyle name="Обычный_FORM3.1" xfId="61"/>
    <cellStyle name="Обычный_FORM7" xfId="62"/>
    <cellStyle name="Обычный_INVEST.WARM.PLAN.4.78(v0.1)" xfId="63"/>
    <cellStyle name="Обычный_MINENERGO.340.PRIL79(v0.1)" xfId="64"/>
    <cellStyle name="Обычный_PREDEL.JKH.2010(v1.3)" xfId="65"/>
    <cellStyle name="Обычный_SIMPLE_1_massive2" xfId="66"/>
    <cellStyle name="Обычный_SIMPLE_1_massive3" xfId="67"/>
    <cellStyle name="Обычный_Форма 4 Станция" xfId="68"/>
    <cellStyle name="Обычный_Форма3" xfId="69"/>
    <cellStyle name="Обычный_Шаблон по источникам для Модуля Реестр (2)" xfId="70"/>
    <cellStyle name="Обычный_эскиз паспорта_9" xfId="71"/>
    <cellStyle name="Followed Hyperlink" xfId="72"/>
    <cellStyle name="Стиль 1" xfId="73"/>
    <cellStyle name="Формула" xfId="74"/>
    <cellStyle name="ФормулаВБ_Мониторинг инвестиций" xfId="75"/>
    <cellStyle name="ФормулаНаКонтроль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3.png" /><Relationship Id="rId3" Type="http://schemas.openxmlformats.org/officeDocument/2006/relationships/image" Target="../media/image22.png" /><Relationship Id="rId4" Type="http://schemas.openxmlformats.org/officeDocument/2006/relationships/image" Target="../media/image21.png" /><Relationship Id="rId5" Type="http://schemas.openxmlformats.org/officeDocument/2006/relationships/image" Target="../media/image20.png" /><Relationship Id="rId6" Type="http://schemas.openxmlformats.org/officeDocument/2006/relationships/image" Target="../media/image19.png" /><Relationship Id="rId7" Type="http://schemas.openxmlformats.org/officeDocument/2006/relationships/image" Target="../media/image18.png" /><Relationship Id="rId8" Type="http://schemas.openxmlformats.org/officeDocument/2006/relationships/image" Target="../media/image1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17.png" /><Relationship Id="rId14" Type="http://schemas.openxmlformats.org/officeDocument/2006/relationships/image" Target="../media/image7.png" /><Relationship Id="rId15" Type="http://schemas.openxmlformats.org/officeDocument/2006/relationships/image" Target="../media/image8.png" /><Relationship Id="rId16" Type="http://schemas.openxmlformats.org/officeDocument/2006/relationships/image" Target="../media/image9.png" /><Relationship Id="rId17" Type="http://schemas.openxmlformats.org/officeDocument/2006/relationships/image" Target="../media/image10.png" /><Relationship Id="rId18" Type="http://schemas.openxmlformats.org/officeDocument/2006/relationships/image" Target="../media/image11.png" /><Relationship Id="rId19" Type="http://schemas.openxmlformats.org/officeDocument/2006/relationships/image" Target="../media/image12.png" /><Relationship Id="rId20" Type="http://schemas.openxmlformats.org/officeDocument/2006/relationships/image" Target="../media/image13.png" /><Relationship Id="rId21" Type="http://schemas.openxmlformats.org/officeDocument/2006/relationships/image" Target="../media/image14.png" /><Relationship Id="rId22" Type="http://schemas.openxmlformats.org/officeDocument/2006/relationships/image" Target="../media/image15.png" /><Relationship Id="rId23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133350</xdr:rowOff>
    </xdr:from>
    <xdr:to>
      <xdr:col>3</xdr:col>
      <xdr:colOff>0</xdr:colOff>
      <xdr:row>18</xdr:row>
      <xdr:rowOff>600075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16</xdr:row>
      <xdr:rowOff>47625</xdr:rowOff>
    </xdr:from>
    <xdr:to>
      <xdr:col>3</xdr:col>
      <xdr:colOff>0</xdr:colOff>
      <xdr:row>18</xdr:row>
      <xdr:rowOff>133350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12</xdr:row>
      <xdr:rowOff>85725</xdr:rowOff>
    </xdr:from>
    <xdr:to>
      <xdr:col>3</xdr:col>
      <xdr:colOff>0</xdr:colOff>
      <xdr:row>13</xdr:row>
      <xdr:rowOff>161925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85725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93</xdr:row>
      <xdr:rowOff>114300</xdr:rowOff>
    </xdr:from>
    <xdr:to>
      <xdr:col>9</xdr:col>
      <xdr:colOff>180975</xdr:colOff>
      <xdr:row>95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104775</xdr:colOff>
      <xdr:row>95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70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3815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2914650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14</xdr:row>
      <xdr:rowOff>0</xdr:rowOff>
    </xdr:from>
    <xdr:to>
      <xdr:col>12</xdr:col>
      <xdr:colOff>257175</xdr:colOff>
      <xdr:row>15</xdr:row>
      <xdr:rowOff>9525</xdr:rowOff>
    </xdr:to>
    <xdr:pic macro="[1]!mod_01.CalendarShow">
      <xdr:nvPicPr>
        <xdr:cNvPr id="1" name="shCalenda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15125" y="2038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OneDrive\Work_SMA\Programmer\&#1060;&#1040;&#1057;%20&#1076;&#1077;&#1083;&#1086;&#1087;&#1088;&#1086;&#1080;&#1079;&#1074;&#1086;&#1076;&#1089;&#1090;&#1074;&#1086;\&#1056;&#1077;&#1077;&#1089;&#1090;&#1088;%20&#1087;&#1088;&#1086;&#1074;&#1077;&#1088;&#1086;&#1082;\REESTR_CONTROLS(v2.4a)(v2.3)_&#1085;&#1077;%20&#1080;&#1089;&#1087;&#1086;&#1083;&#1100;&#1079;&#1086;&#1074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Настройки"/>
      <sheetName val="Карточка проверки"/>
      <sheetName val="Реестр проверок"/>
      <sheetName val="Комиссия"/>
      <sheetName val="НПА"/>
      <sheetName val="AllSheetsInThisWorkbook"/>
      <sheetName val="TEHSHEET"/>
      <sheetName val="et_union"/>
      <sheetName val="mod_00"/>
      <sheetName val="mod_01"/>
      <sheetName val="mod_02"/>
      <sheetName val="mod_04"/>
      <sheetName val="mod_common"/>
      <sheetName val="modClassifierValidate"/>
      <sheetName val="modfrmNumbers"/>
      <sheetName val="modReestrERP"/>
      <sheetName val="modReestr"/>
      <sheetName val="modThisWorkBook"/>
      <sheetName val="modHTTP"/>
      <sheetName val="modHyp"/>
      <sheetName val="modfrmReestr"/>
      <sheetName val="modfrmSettings"/>
      <sheetName val="modInstruction"/>
      <sheetName val="modUpdTemplMain"/>
      <sheetName val="modfrmCheckUpdates"/>
      <sheetName val="modfrmEntityUl"/>
      <sheetName val="modfrmDateChoose"/>
      <sheetName val="SPR_FAS_STRUCTURE"/>
      <sheetName val="SPR_CHECK_PURPOSE"/>
      <sheetName val="SPR_CHECK_ORDER_REASON"/>
      <sheetName val="SPR_LAW"/>
      <sheetName val="SPR_CHECK_COOPERATIVE"/>
      <sheetName val="SPR_CHECK_KIND"/>
      <sheetName val="SPR_CHECK_TYPE"/>
      <sheetName val="SPR_ENTITY_TYPES"/>
      <sheetName val="SPR_FAS_JOB_TITLES"/>
      <sheetName val="SPR_APPROVAL_RESULT"/>
      <sheetName val="SPR_FAS_WORKERS"/>
      <sheetName val="SPR_REESTR_JOURNAL"/>
      <sheetName val="SPR_LAW_CHILD"/>
      <sheetName val="SPR_REESTR_JOURNAL_COM"/>
      <sheetName val="SPR_REESTR_JOURNAL_LAW"/>
      <sheetName val="SPR_EDIT_CHECK"/>
      <sheetName val="SPR_ENTITY_UL"/>
    </sheetNames>
    <definedNames>
      <definedName name="mod_01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1"/>
  <sheetViews>
    <sheetView showGridLines="0" tabSelected="1" zoomScalePageLayoutView="0" workbookViewId="0" topLeftCell="A1">
      <selection activeCell="I108" sqref="I108"/>
    </sheetView>
  </sheetViews>
  <sheetFormatPr defaultColWidth="9.140625" defaultRowHeight="11.25"/>
  <cols>
    <col min="1" max="1" width="3.28125" style="144" customWidth="1"/>
    <col min="2" max="2" width="8.7109375" style="144" customWidth="1"/>
    <col min="3" max="3" width="22.28125" style="144" customWidth="1"/>
    <col min="4" max="4" width="4.28125" style="144" customWidth="1"/>
    <col min="5" max="6" width="4.421875" style="144" customWidth="1"/>
    <col min="7" max="7" width="4.57421875" style="144" customWidth="1"/>
    <col min="8" max="24" width="4.421875" style="144" customWidth="1"/>
    <col min="25" max="25" width="4.421875" style="145" customWidth="1"/>
    <col min="26" max="26" width="9.140625" style="144" customWidth="1"/>
    <col min="27" max="27" width="9.140625" style="146" customWidth="1"/>
    <col min="28" max="16384" width="9.140625" style="144" customWidth="1"/>
  </cols>
  <sheetData>
    <row r="1" spans="1:27" ht="10.5" customHeight="1">
      <c r="A1" s="143"/>
      <c r="AA1" s="146" t="s">
        <v>224</v>
      </c>
    </row>
    <row r="2" spans="2:27" ht="16.5" customHeight="1">
      <c r="B2" s="230" t="str">
        <f>"Код шаблона: "&amp;GetCode()</f>
        <v>Код шаблона: FORM3.1.2018</v>
      </c>
      <c r="C2" s="230"/>
      <c r="D2" s="230"/>
      <c r="E2" s="230"/>
      <c r="F2" s="230"/>
      <c r="G2" s="230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5"/>
      <c r="Y2" s="146"/>
      <c r="AA2" s="144"/>
    </row>
    <row r="3" spans="2:25" ht="18" customHeight="1">
      <c r="B3" s="231" t="str">
        <f>"Версия "&amp;Getversion()</f>
        <v>Версия 1.0</v>
      </c>
      <c r="C3" s="231"/>
      <c r="D3" s="148"/>
      <c r="E3" s="148"/>
      <c r="F3" s="148"/>
      <c r="G3" s="148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7"/>
      <c r="T3" s="147"/>
      <c r="U3" s="147"/>
      <c r="V3" s="149"/>
      <c r="W3" s="149"/>
      <c r="X3" s="149"/>
      <c r="Y3" s="149"/>
    </row>
    <row r="4" spans="2:25" ht="6" customHeight="1">
      <c r="B4" s="150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29" ht="32.25" customHeight="1">
      <c r="A5" s="151"/>
      <c r="B5" s="232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  <c r="Z5" s="151"/>
      <c r="AB5" s="151"/>
      <c r="AC5" s="151"/>
    </row>
    <row r="6" spans="1:25" ht="9.75" customHeight="1">
      <c r="A6" s="152"/>
      <c r="B6" s="153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</row>
    <row r="7" spans="1:25" ht="15" customHeight="1">
      <c r="A7" s="152"/>
      <c r="B7" s="157"/>
      <c r="C7" s="158"/>
      <c r="D7" s="155"/>
      <c r="E7" s="225" t="s">
        <v>246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156"/>
    </row>
    <row r="8" spans="1:25" ht="15" customHeight="1">
      <c r="A8" s="152"/>
      <c r="B8" s="157"/>
      <c r="C8" s="158"/>
      <c r="D8" s="15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156"/>
    </row>
    <row r="9" spans="1:25" ht="15" customHeight="1">
      <c r="A9" s="152"/>
      <c r="B9" s="157"/>
      <c r="C9" s="158"/>
      <c r="D9" s="15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156"/>
    </row>
    <row r="10" spans="1:25" ht="10.5" customHeight="1">
      <c r="A10" s="152"/>
      <c r="B10" s="157"/>
      <c r="C10" s="158"/>
      <c r="D10" s="15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156"/>
    </row>
    <row r="11" spans="1:25" ht="25.5" customHeight="1">
      <c r="A11" s="152"/>
      <c r="B11" s="157"/>
      <c r="C11" s="158"/>
      <c r="D11" s="15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156"/>
    </row>
    <row r="12" spans="1:25" ht="12" customHeight="1">
      <c r="A12" s="152"/>
      <c r="B12" s="157"/>
      <c r="C12" s="158"/>
      <c r="D12" s="15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156"/>
    </row>
    <row r="13" spans="1:25" ht="30.75" customHeight="1">
      <c r="A13" s="152"/>
      <c r="B13" s="157"/>
      <c r="C13" s="158"/>
      <c r="D13" s="15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159"/>
    </row>
    <row r="14" spans="1:25" ht="15" customHeight="1">
      <c r="A14" s="152"/>
      <c r="B14" s="157"/>
      <c r="C14" s="158"/>
      <c r="D14" s="155"/>
      <c r="E14" s="225" t="s">
        <v>258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156"/>
    </row>
    <row r="15" spans="1:25" ht="15">
      <c r="A15" s="152"/>
      <c r="B15" s="157"/>
      <c r="C15" s="158"/>
      <c r="D15" s="15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156"/>
    </row>
    <row r="16" spans="1:25" ht="15">
      <c r="A16" s="152"/>
      <c r="B16" s="157"/>
      <c r="C16" s="158"/>
      <c r="D16" s="15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156"/>
    </row>
    <row r="17" spans="1:25" ht="15" customHeight="1">
      <c r="A17" s="152"/>
      <c r="B17" s="157"/>
      <c r="C17" s="158"/>
      <c r="D17" s="15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156"/>
    </row>
    <row r="18" spans="1:25" ht="15">
      <c r="A18" s="152"/>
      <c r="B18" s="157"/>
      <c r="C18" s="158"/>
      <c r="D18" s="15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156"/>
    </row>
    <row r="19" spans="1:25" ht="53.25" customHeight="1">
      <c r="A19" s="152"/>
      <c r="B19" s="157"/>
      <c r="C19" s="158"/>
      <c r="D19" s="160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156"/>
    </row>
    <row r="20" spans="1:25" ht="15" hidden="1">
      <c r="A20" s="152"/>
      <c r="B20" s="157"/>
      <c r="C20" s="158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56"/>
    </row>
    <row r="21" spans="1:25" ht="14.25" customHeight="1" hidden="1">
      <c r="A21" s="152"/>
      <c r="B21" s="157"/>
      <c r="C21" s="158"/>
      <c r="D21" s="153"/>
      <c r="E21" s="162" t="s">
        <v>225</v>
      </c>
      <c r="F21" s="226" t="s">
        <v>226</v>
      </c>
      <c r="G21" s="227"/>
      <c r="H21" s="227"/>
      <c r="I21" s="227"/>
      <c r="J21" s="227"/>
      <c r="K21" s="227"/>
      <c r="L21" s="227"/>
      <c r="M21" s="227"/>
      <c r="N21" s="163"/>
      <c r="O21" s="164" t="s">
        <v>225</v>
      </c>
      <c r="P21" s="228" t="s">
        <v>227</v>
      </c>
      <c r="Q21" s="229"/>
      <c r="R21" s="229"/>
      <c r="S21" s="229"/>
      <c r="T21" s="229"/>
      <c r="U21" s="229"/>
      <c r="V21" s="229"/>
      <c r="W21" s="229"/>
      <c r="X21" s="229"/>
      <c r="Y21" s="156"/>
    </row>
    <row r="22" spans="1:25" ht="14.25" customHeight="1" hidden="1">
      <c r="A22" s="152"/>
      <c r="B22" s="157"/>
      <c r="C22" s="158"/>
      <c r="D22" s="153"/>
      <c r="E22" s="165" t="s">
        <v>225</v>
      </c>
      <c r="F22" s="226" t="s">
        <v>228</v>
      </c>
      <c r="G22" s="227"/>
      <c r="H22" s="227"/>
      <c r="I22" s="227"/>
      <c r="J22" s="227"/>
      <c r="K22" s="227"/>
      <c r="L22" s="227"/>
      <c r="M22" s="227"/>
      <c r="N22" s="163"/>
      <c r="O22" s="166" t="s">
        <v>225</v>
      </c>
      <c r="P22" s="228" t="s">
        <v>229</v>
      </c>
      <c r="Q22" s="229"/>
      <c r="R22" s="229"/>
      <c r="S22" s="229"/>
      <c r="T22" s="229"/>
      <c r="U22" s="229"/>
      <c r="V22" s="229"/>
      <c r="W22" s="229"/>
      <c r="X22" s="229"/>
      <c r="Y22" s="156"/>
    </row>
    <row r="23" spans="1:25" ht="27" customHeight="1" hidden="1">
      <c r="A23" s="152"/>
      <c r="B23" s="157"/>
      <c r="C23" s="158"/>
      <c r="D23" s="153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6"/>
    </row>
    <row r="24" spans="1:25" ht="10.5" customHeight="1" hidden="1">
      <c r="A24" s="152"/>
      <c r="B24" s="157"/>
      <c r="C24" s="158"/>
      <c r="D24" s="153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6"/>
    </row>
    <row r="25" spans="1:25" ht="15" hidden="1">
      <c r="A25" s="152"/>
      <c r="B25" s="157"/>
      <c r="C25" s="158"/>
      <c r="D25" s="153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6"/>
    </row>
    <row r="26" spans="1:25" ht="12" customHeight="1" hidden="1">
      <c r="A26" s="152"/>
      <c r="B26" s="157"/>
      <c r="C26" s="158"/>
      <c r="D26" s="153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6"/>
    </row>
    <row r="27" spans="1:25" ht="15" hidden="1">
      <c r="A27" s="152"/>
      <c r="B27" s="157"/>
      <c r="C27" s="158"/>
      <c r="D27" s="153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6"/>
    </row>
    <row r="28" spans="1:25" ht="15" hidden="1">
      <c r="A28" s="152"/>
      <c r="B28" s="157"/>
      <c r="C28" s="158"/>
      <c r="D28" s="153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6"/>
    </row>
    <row r="29" spans="1:25" ht="15" hidden="1">
      <c r="A29" s="152"/>
      <c r="B29" s="157"/>
      <c r="C29" s="158"/>
      <c r="D29" s="153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6"/>
    </row>
    <row r="30" spans="1:25" ht="15" hidden="1">
      <c r="A30" s="152"/>
      <c r="B30" s="157"/>
      <c r="C30" s="158"/>
      <c r="D30" s="153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6"/>
    </row>
    <row r="31" spans="1:25" ht="15" hidden="1">
      <c r="A31" s="152"/>
      <c r="B31" s="157"/>
      <c r="C31" s="158"/>
      <c r="D31" s="153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6"/>
    </row>
    <row r="32" spans="1:25" ht="15" hidden="1">
      <c r="A32" s="152"/>
      <c r="B32" s="157"/>
      <c r="C32" s="158"/>
      <c r="D32" s="153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6"/>
    </row>
    <row r="33" spans="1:25" ht="15.75" customHeight="1" hidden="1">
      <c r="A33" s="152"/>
      <c r="B33" s="157"/>
      <c r="C33" s="158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56"/>
    </row>
    <row r="34" spans="1:25" ht="15" hidden="1">
      <c r="A34" s="152"/>
      <c r="B34" s="157"/>
      <c r="C34" s="158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56"/>
    </row>
    <row r="35" spans="1:25" ht="24" customHeight="1" hidden="1">
      <c r="A35" s="152"/>
      <c r="B35" s="157"/>
      <c r="C35" s="158"/>
      <c r="D35" s="153"/>
      <c r="E35" s="238" t="s">
        <v>260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156"/>
    </row>
    <row r="36" spans="1:25" ht="38.25" customHeight="1" hidden="1">
      <c r="A36" s="152"/>
      <c r="B36" s="157"/>
      <c r="C36" s="158"/>
      <c r="D36" s="153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156"/>
    </row>
    <row r="37" spans="1:25" ht="9.75" customHeight="1" hidden="1">
      <c r="A37" s="152"/>
      <c r="B37" s="157"/>
      <c r="C37" s="158"/>
      <c r="D37" s="153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156"/>
    </row>
    <row r="38" spans="1:25" ht="51" customHeight="1" hidden="1">
      <c r="A38" s="152"/>
      <c r="B38" s="157"/>
      <c r="C38" s="158"/>
      <c r="D38" s="153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156"/>
    </row>
    <row r="39" spans="1:25" ht="15" customHeight="1" hidden="1">
      <c r="A39" s="152"/>
      <c r="B39" s="157"/>
      <c r="C39" s="158"/>
      <c r="D39" s="153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156"/>
    </row>
    <row r="40" spans="1:25" ht="12" customHeight="1" hidden="1">
      <c r="A40" s="152"/>
      <c r="B40" s="157"/>
      <c r="C40" s="158"/>
      <c r="D40" s="153"/>
      <c r="E40" s="236"/>
      <c r="F40" s="236"/>
      <c r="G40" s="236"/>
      <c r="H40" s="236"/>
      <c r="I40" s="236"/>
      <c r="J40" s="236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156"/>
    </row>
    <row r="41" spans="1:25" ht="15" hidden="1">
      <c r="A41" s="152"/>
      <c r="B41" s="157"/>
      <c r="C41" s="158"/>
      <c r="D41" s="153"/>
      <c r="E41" s="236"/>
      <c r="F41" s="236"/>
      <c r="G41" s="236"/>
      <c r="H41" s="236"/>
      <c r="I41" s="236"/>
      <c r="J41" s="236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156"/>
    </row>
    <row r="42" spans="1:25" ht="15" hidden="1">
      <c r="A42" s="152"/>
      <c r="B42" s="157"/>
      <c r="C42" s="158"/>
      <c r="D42" s="153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56"/>
    </row>
    <row r="43" spans="1:25" ht="15" hidden="1">
      <c r="A43" s="152"/>
      <c r="B43" s="157"/>
      <c r="C43" s="158"/>
      <c r="D43" s="153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56"/>
    </row>
    <row r="44" spans="1:25" ht="18.75" customHeight="1" hidden="1">
      <c r="A44" s="152"/>
      <c r="B44" s="157"/>
      <c r="C44" s="158"/>
      <c r="D44" s="160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56"/>
    </row>
    <row r="45" spans="1:25" ht="15" hidden="1">
      <c r="A45" s="152"/>
      <c r="B45" s="157"/>
      <c r="C45" s="158"/>
      <c r="D45" s="160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56"/>
    </row>
    <row r="46" spans="1:25" ht="24" customHeight="1" hidden="1">
      <c r="A46" s="152"/>
      <c r="B46" s="157"/>
      <c r="C46" s="158"/>
      <c r="D46" s="153"/>
      <c r="E46" s="225" t="s">
        <v>230</v>
      </c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156"/>
    </row>
    <row r="47" spans="1:25" ht="37.5" customHeight="1" hidden="1">
      <c r="A47" s="152"/>
      <c r="B47" s="157"/>
      <c r="C47" s="158"/>
      <c r="D47" s="153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156"/>
    </row>
    <row r="48" spans="1:25" ht="24" customHeight="1" hidden="1">
      <c r="A48" s="152"/>
      <c r="B48" s="157"/>
      <c r="C48" s="158"/>
      <c r="D48" s="153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156"/>
    </row>
    <row r="49" spans="1:25" ht="51" customHeight="1" hidden="1">
      <c r="A49" s="152"/>
      <c r="B49" s="157"/>
      <c r="C49" s="158"/>
      <c r="D49" s="153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156"/>
    </row>
    <row r="50" spans="1:25" ht="15" hidden="1">
      <c r="A50" s="152"/>
      <c r="B50" s="157"/>
      <c r="C50" s="158"/>
      <c r="D50" s="153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156"/>
    </row>
    <row r="51" spans="1:25" ht="15" hidden="1">
      <c r="A51" s="152"/>
      <c r="B51" s="157"/>
      <c r="C51" s="158"/>
      <c r="D51" s="153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156"/>
    </row>
    <row r="52" spans="1:25" ht="15" hidden="1">
      <c r="A52" s="152"/>
      <c r="B52" s="157"/>
      <c r="C52" s="158"/>
      <c r="D52" s="153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156"/>
    </row>
    <row r="53" spans="1:25" ht="15" hidden="1">
      <c r="A53" s="152"/>
      <c r="B53" s="157"/>
      <c r="C53" s="158"/>
      <c r="D53" s="153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156"/>
    </row>
    <row r="54" spans="1:25" ht="17.25" customHeight="1" hidden="1">
      <c r="A54" s="152"/>
      <c r="B54" s="157"/>
      <c r="C54" s="158"/>
      <c r="D54" s="160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156"/>
    </row>
    <row r="55" spans="1:25" ht="15" hidden="1">
      <c r="A55" s="152"/>
      <c r="B55" s="157"/>
      <c r="C55" s="158"/>
      <c r="D55" s="160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156"/>
    </row>
    <row r="56" spans="1:25" ht="15" customHeight="1" hidden="1">
      <c r="A56" s="152"/>
      <c r="B56" s="157"/>
      <c r="C56" s="158"/>
      <c r="D56" s="153"/>
      <c r="E56" s="246" t="s">
        <v>249</v>
      </c>
      <c r="F56" s="246"/>
      <c r="G56" s="246"/>
      <c r="H56" s="246"/>
      <c r="I56" s="246"/>
      <c r="J56" s="246"/>
      <c r="K56" s="247" t="s">
        <v>250</v>
      </c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156"/>
    </row>
    <row r="57" spans="1:25" ht="15" customHeight="1" hidden="1">
      <c r="A57" s="152"/>
      <c r="B57" s="157"/>
      <c r="C57" s="158"/>
      <c r="D57" s="153"/>
      <c r="E57" s="236" t="s">
        <v>231</v>
      </c>
      <c r="F57" s="236"/>
      <c r="G57" s="236"/>
      <c r="H57" s="236"/>
      <c r="I57" s="236"/>
      <c r="J57" s="236"/>
      <c r="K57" s="247" t="s">
        <v>251</v>
      </c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156"/>
    </row>
    <row r="58" spans="1:25" ht="15" customHeight="1" hidden="1">
      <c r="A58" s="152"/>
      <c r="B58" s="157"/>
      <c r="C58" s="158"/>
      <c r="D58" s="153"/>
      <c r="E58" s="167"/>
      <c r="F58" s="168"/>
      <c r="G58" s="16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156"/>
    </row>
    <row r="59" spans="1:25" ht="15" hidden="1">
      <c r="A59" s="152"/>
      <c r="B59" s="157"/>
      <c r="C59" s="158"/>
      <c r="D59" s="153"/>
      <c r="E59" s="167"/>
      <c r="F59" s="168"/>
      <c r="G59" s="16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156"/>
    </row>
    <row r="60" spans="1:25" ht="27.75" customHeight="1" hidden="1">
      <c r="A60" s="152"/>
      <c r="B60" s="157"/>
      <c r="C60" s="158"/>
      <c r="D60" s="153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6"/>
    </row>
    <row r="61" spans="1:25" ht="15" hidden="1">
      <c r="A61" s="152"/>
      <c r="B61" s="157"/>
      <c r="C61" s="158"/>
      <c r="D61" s="15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6"/>
    </row>
    <row r="62" spans="1:25" ht="15" hidden="1">
      <c r="A62" s="152"/>
      <c r="B62" s="157"/>
      <c r="C62" s="158"/>
      <c r="D62" s="153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6"/>
    </row>
    <row r="63" spans="1:25" ht="15" hidden="1">
      <c r="A63" s="152"/>
      <c r="B63" s="157"/>
      <c r="C63" s="158"/>
      <c r="D63" s="153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6"/>
    </row>
    <row r="64" spans="1:25" ht="15" hidden="1">
      <c r="A64" s="152"/>
      <c r="B64" s="157"/>
      <c r="C64" s="158"/>
      <c r="D64" s="153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6"/>
    </row>
    <row r="65" spans="1:25" ht="15" hidden="1">
      <c r="A65" s="152"/>
      <c r="B65" s="157"/>
      <c r="C65" s="158"/>
      <c r="D65" s="153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6"/>
    </row>
    <row r="66" spans="1:25" ht="51" customHeight="1" hidden="1">
      <c r="A66" s="152"/>
      <c r="B66" s="157"/>
      <c r="C66" s="158"/>
      <c r="D66" s="160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56"/>
    </row>
    <row r="67" spans="1:25" ht="15" hidden="1">
      <c r="A67" s="152"/>
      <c r="B67" s="157"/>
      <c r="C67" s="158"/>
      <c r="D67" s="160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56"/>
    </row>
    <row r="68" spans="1:25" ht="26.25" customHeight="1" hidden="1">
      <c r="A68" s="152"/>
      <c r="B68" s="157"/>
      <c r="C68" s="158"/>
      <c r="D68" s="153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56"/>
    </row>
    <row r="69" spans="1:25" ht="29.25" customHeight="1" hidden="1">
      <c r="A69" s="152"/>
      <c r="B69" s="157"/>
      <c r="C69" s="158"/>
      <c r="D69" s="153"/>
      <c r="E69" s="243"/>
      <c r="F69" s="243"/>
      <c r="G69" s="243"/>
      <c r="H69" s="243"/>
      <c r="I69" s="243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156"/>
    </row>
    <row r="70" spans="1:25" ht="27" customHeight="1" hidden="1">
      <c r="A70" s="152"/>
      <c r="B70" s="157"/>
      <c r="C70" s="158"/>
      <c r="D70" s="153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56"/>
    </row>
    <row r="71" spans="1:25" ht="38.25" customHeight="1" hidden="1">
      <c r="A71" s="152"/>
      <c r="B71" s="157"/>
      <c r="C71" s="158"/>
      <c r="D71" s="153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56"/>
    </row>
    <row r="72" spans="1:25" ht="15" hidden="1">
      <c r="A72" s="152"/>
      <c r="B72" s="157"/>
      <c r="C72" s="158"/>
      <c r="D72" s="153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56"/>
    </row>
    <row r="73" spans="1:25" ht="131.25" customHeight="1" hidden="1">
      <c r="A73" s="152"/>
      <c r="B73" s="157"/>
      <c r="C73" s="158"/>
      <c r="D73" s="153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56"/>
    </row>
    <row r="74" spans="1:25" ht="15" hidden="1">
      <c r="A74" s="152"/>
      <c r="B74" s="157"/>
      <c r="C74" s="158"/>
      <c r="D74" s="153"/>
      <c r="E74" s="239"/>
      <c r="F74" s="239"/>
      <c r="G74" s="239"/>
      <c r="H74" s="248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156"/>
    </row>
    <row r="75" spans="1:25" ht="15" customHeight="1" hidden="1">
      <c r="A75" s="152"/>
      <c r="B75" s="157"/>
      <c r="C75" s="158"/>
      <c r="D75" s="153"/>
      <c r="E75" s="236" t="s">
        <v>252</v>
      </c>
      <c r="F75" s="236"/>
      <c r="G75" s="236"/>
      <c r="H75" s="236"/>
      <c r="I75" s="236"/>
      <c r="J75" s="236"/>
      <c r="K75" s="247" t="s">
        <v>253</v>
      </c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156"/>
    </row>
    <row r="76" spans="1:25" ht="15" customHeight="1" hidden="1">
      <c r="A76" s="152"/>
      <c r="B76" s="157"/>
      <c r="C76" s="158"/>
      <c r="D76" s="153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156"/>
    </row>
    <row r="77" spans="1:25" ht="15" customHeight="1" hidden="1">
      <c r="A77" s="152"/>
      <c r="B77" s="157"/>
      <c r="C77" s="158"/>
      <c r="D77" s="153"/>
      <c r="E77" s="235" t="s">
        <v>254</v>
      </c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156"/>
    </row>
    <row r="78" spans="1:25" ht="15" customHeight="1" hidden="1">
      <c r="A78" s="152"/>
      <c r="B78" s="157"/>
      <c r="C78" s="158"/>
      <c r="D78" s="153"/>
      <c r="E78" s="236" t="s">
        <v>247</v>
      </c>
      <c r="F78" s="236"/>
      <c r="G78" s="236"/>
      <c r="H78" s="236"/>
      <c r="I78" s="236"/>
      <c r="J78" s="236"/>
      <c r="K78" s="240" t="s">
        <v>255</v>
      </c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156"/>
    </row>
    <row r="79" spans="1:25" ht="15" hidden="1">
      <c r="A79" s="152"/>
      <c r="B79" s="157"/>
      <c r="C79" s="158"/>
      <c r="D79" s="153"/>
      <c r="E79" s="236" t="s">
        <v>248</v>
      </c>
      <c r="F79" s="236"/>
      <c r="G79" s="236"/>
      <c r="H79" s="236"/>
      <c r="I79" s="236"/>
      <c r="J79" s="236"/>
      <c r="K79" s="245" t="s">
        <v>256</v>
      </c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56"/>
    </row>
    <row r="80" spans="1:25" ht="15" hidden="1">
      <c r="A80" s="152"/>
      <c r="B80" s="157"/>
      <c r="C80" s="158"/>
      <c r="D80" s="153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6"/>
    </row>
    <row r="81" spans="1:25" ht="15" hidden="1">
      <c r="A81" s="152"/>
      <c r="B81" s="157"/>
      <c r="C81" s="158"/>
      <c r="D81" s="153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6"/>
    </row>
    <row r="82" spans="1:25" ht="15" hidden="1">
      <c r="A82" s="152"/>
      <c r="B82" s="157"/>
      <c r="C82" s="158"/>
      <c r="D82" s="153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6"/>
    </row>
    <row r="83" spans="1:25" ht="21.75" customHeight="1" hidden="1">
      <c r="A83" s="152"/>
      <c r="B83" s="157"/>
      <c r="C83" s="158"/>
      <c r="D83" s="153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6"/>
    </row>
    <row r="84" spans="1:25" ht="15" hidden="1">
      <c r="A84" s="152"/>
      <c r="B84" s="157"/>
      <c r="C84" s="158"/>
      <c r="D84" s="153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6"/>
    </row>
    <row r="85" spans="1:25" ht="15" hidden="1">
      <c r="A85" s="152"/>
      <c r="B85" s="157"/>
      <c r="C85" s="158"/>
      <c r="D85" s="153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6"/>
    </row>
    <row r="86" spans="1:25" ht="27" customHeight="1" hidden="1">
      <c r="A86" s="152"/>
      <c r="B86" s="157"/>
      <c r="C86" s="158"/>
      <c r="D86" s="160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56"/>
    </row>
    <row r="87" spans="1:25" ht="15" hidden="1">
      <c r="A87" s="152"/>
      <c r="B87" s="157"/>
      <c r="C87" s="158"/>
      <c r="D87" s="160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56"/>
    </row>
    <row r="88" spans="1:25" ht="25.5" customHeight="1" hidden="1">
      <c r="A88" s="152"/>
      <c r="B88" s="157"/>
      <c r="C88" s="158"/>
      <c r="D88" s="153"/>
      <c r="E88" s="237" t="s">
        <v>232</v>
      </c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156"/>
    </row>
    <row r="89" spans="1:25" ht="15" customHeight="1" hidden="1">
      <c r="A89" s="152"/>
      <c r="B89" s="157"/>
      <c r="C89" s="158"/>
      <c r="D89" s="153"/>
      <c r="E89" s="155"/>
      <c r="F89" s="155"/>
      <c r="G89" s="155"/>
      <c r="H89" s="172"/>
      <c r="I89" s="172"/>
      <c r="J89" s="172"/>
      <c r="K89" s="172"/>
      <c r="L89" s="172"/>
      <c r="M89" s="172"/>
      <c r="N89" s="172"/>
      <c r="O89" s="173"/>
      <c r="P89" s="173"/>
      <c r="Q89" s="173"/>
      <c r="R89" s="173"/>
      <c r="S89" s="173"/>
      <c r="T89" s="173"/>
      <c r="U89" s="155"/>
      <c r="V89" s="155"/>
      <c r="W89" s="155"/>
      <c r="X89" s="155"/>
      <c r="Y89" s="156"/>
    </row>
    <row r="90" spans="1:27" ht="15" customHeight="1" hidden="1">
      <c r="A90" s="152"/>
      <c r="B90" s="157"/>
      <c r="C90" s="158"/>
      <c r="D90" s="153"/>
      <c r="E90" s="174"/>
      <c r="F90" s="242" t="s">
        <v>233</v>
      </c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173"/>
      <c r="U90" s="155"/>
      <c r="V90" s="155"/>
      <c r="W90" s="155"/>
      <c r="X90" s="155"/>
      <c r="Y90" s="156"/>
      <c r="AA90" s="146" t="s">
        <v>234</v>
      </c>
    </row>
    <row r="91" spans="1:25" ht="15" customHeight="1" hidden="1">
      <c r="A91" s="152"/>
      <c r="B91" s="157"/>
      <c r="C91" s="158"/>
      <c r="D91" s="153"/>
      <c r="E91" s="155"/>
      <c r="F91" s="155"/>
      <c r="G91" s="155"/>
      <c r="H91" s="172"/>
      <c r="I91" s="172"/>
      <c r="J91" s="172"/>
      <c r="K91" s="172"/>
      <c r="L91" s="172"/>
      <c r="M91" s="172"/>
      <c r="N91" s="172"/>
      <c r="O91" s="173"/>
      <c r="P91" s="173"/>
      <c r="Q91" s="173"/>
      <c r="R91" s="173"/>
      <c r="S91" s="173"/>
      <c r="T91" s="173"/>
      <c r="U91" s="155"/>
      <c r="V91" s="155"/>
      <c r="W91" s="155"/>
      <c r="X91" s="155"/>
      <c r="Y91" s="156"/>
    </row>
    <row r="92" spans="1:25" ht="15" hidden="1">
      <c r="A92" s="152"/>
      <c r="B92" s="157"/>
      <c r="C92" s="158"/>
      <c r="D92" s="153"/>
      <c r="E92" s="155"/>
      <c r="F92" s="242" t="s">
        <v>235</v>
      </c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156"/>
    </row>
    <row r="93" spans="1:25" ht="15" hidden="1">
      <c r="A93" s="152"/>
      <c r="B93" s="157"/>
      <c r="C93" s="158"/>
      <c r="D93" s="153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6"/>
    </row>
    <row r="94" spans="1:25" ht="15" hidden="1">
      <c r="A94" s="152"/>
      <c r="B94" s="157"/>
      <c r="C94" s="158"/>
      <c r="D94" s="153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6"/>
    </row>
    <row r="95" spans="1:25" ht="15" hidden="1">
      <c r="A95" s="152"/>
      <c r="B95" s="157"/>
      <c r="C95" s="158"/>
      <c r="D95" s="153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6"/>
    </row>
    <row r="96" spans="1:25" ht="15" hidden="1">
      <c r="A96" s="152"/>
      <c r="B96" s="157"/>
      <c r="C96" s="158"/>
      <c r="D96" s="153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6"/>
    </row>
    <row r="97" spans="1:25" ht="15" hidden="1">
      <c r="A97" s="152"/>
      <c r="B97" s="157"/>
      <c r="C97" s="158"/>
      <c r="D97" s="153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6"/>
    </row>
    <row r="98" spans="1:25" ht="15" hidden="1">
      <c r="A98" s="152"/>
      <c r="B98" s="157"/>
      <c r="C98" s="158"/>
      <c r="D98" s="153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6"/>
    </row>
    <row r="99" spans="1:25" ht="15" hidden="1">
      <c r="A99" s="152"/>
      <c r="B99" s="157"/>
      <c r="C99" s="158"/>
      <c r="D99" s="153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6"/>
    </row>
    <row r="100" spans="1:25" ht="38.25" customHeight="1" hidden="1">
      <c r="A100" s="152"/>
      <c r="B100" s="157"/>
      <c r="C100" s="158"/>
      <c r="D100" s="153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6"/>
    </row>
    <row r="101" spans="1:25" ht="17.25" customHeight="1">
      <c r="A101" s="152"/>
      <c r="B101" s="175"/>
      <c r="C101" s="176"/>
      <c r="D101" s="177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9"/>
    </row>
  </sheetData>
  <sheetProtection password="BC0D" sheet="1" objects="1" scenarios="1" formatColumns="0" formatRows="0"/>
  <mergeCells count="36">
    <mergeCell ref="E56:J56"/>
    <mergeCell ref="K56:X56"/>
    <mergeCell ref="E57:J57"/>
    <mergeCell ref="K57:X57"/>
    <mergeCell ref="E75:J75"/>
    <mergeCell ref="K75:X75"/>
    <mergeCell ref="H74:X74"/>
    <mergeCell ref="K41:X41"/>
    <mergeCell ref="F90:S90"/>
    <mergeCell ref="F92:X92"/>
    <mergeCell ref="H59:X59"/>
    <mergeCell ref="E69:I69"/>
    <mergeCell ref="J69:X69"/>
    <mergeCell ref="E74:G74"/>
    <mergeCell ref="K78:X78"/>
    <mergeCell ref="E79:J79"/>
    <mergeCell ref="K79:X79"/>
    <mergeCell ref="E76:X76"/>
    <mergeCell ref="E77:X77"/>
    <mergeCell ref="E78:J78"/>
    <mergeCell ref="E88:X88"/>
    <mergeCell ref="E35:X39"/>
    <mergeCell ref="E46:X55"/>
    <mergeCell ref="H58:X58"/>
    <mergeCell ref="E40:J40"/>
    <mergeCell ref="K40:X40"/>
    <mergeCell ref="E41:J41"/>
    <mergeCell ref="E14:X19"/>
    <mergeCell ref="F21:M21"/>
    <mergeCell ref="P21:X21"/>
    <mergeCell ref="F22:M22"/>
    <mergeCell ref="P22:X22"/>
    <mergeCell ref="B2:G2"/>
    <mergeCell ref="B3:C3"/>
    <mergeCell ref="B5:Y5"/>
    <mergeCell ref="E7:X13"/>
  </mergeCells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66" t="s">
        <v>96</v>
      </c>
      <c r="C2" s="266"/>
      <c r="D2" s="266"/>
    </row>
    <row r="4" spans="2:4" ht="21.75" customHeight="1" thickBot="1">
      <c r="B4" s="53" t="s">
        <v>6</v>
      </c>
      <c r="C4" s="53" t="s">
        <v>7</v>
      </c>
      <c r="D4" s="53" t="s">
        <v>118</v>
      </c>
    </row>
    <row r="5" ht="12" thickTop="1"/>
  </sheetData>
  <sheetProtection password="BC0D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E87"/>
  <sheetViews>
    <sheetView showGridLines="0" zoomScalePageLayoutView="0" workbookViewId="0" topLeftCell="A1">
      <selection activeCell="D23" sqref="D23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204" bestFit="1" customWidth="1"/>
    <col min="5" max="5" width="19.8515625" style="204" bestFit="1" customWidth="1"/>
    <col min="6" max="16384" width="9.140625" style="5" customWidth="1"/>
  </cols>
  <sheetData>
    <row r="1" spans="1:5" ht="11.25">
      <c r="A1" s="54" t="s">
        <v>110</v>
      </c>
      <c r="B1" s="127" t="s">
        <v>210</v>
      </c>
      <c r="D1" s="202" t="s">
        <v>243</v>
      </c>
      <c r="E1" s="202" t="s">
        <v>244</v>
      </c>
    </row>
    <row r="2" spans="1:5" ht="11.25">
      <c r="A2" s="6" t="s">
        <v>17</v>
      </c>
      <c r="B2" s="222" t="s">
        <v>211</v>
      </c>
      <c r="D2" s="6" t="s">
        <v>29</v>
      </c>
      <c r="E2" s="203">
        <v>0</v>
      </c>
    </row>
    <row r="3" spans="1:4" ht="11.25">
      <c r="A3" s="6" t="s">
        <v>18</v>
      </c>
      <c r="B3" s="222" t="s">
        <v>212</v>
      </c>
      <c r="D3" s="6" t="s">
        <v>54</v>
      </c>
    </row>
    <row r="4" spans="1:5" ht="11.25">
      <c r="A4" s="6" t="s">
        <v>19</v>
      </c>
      <c r="B4" s="222" t="s">
        <v>213</v>
      </c>
      <c r="E4" s="5"/>
    </row>
    <row r="5" spans="1:5" ht="11.25">
      <c r="A5" s="6" t="s">
        <v>20</v>
      </c>
      <c r="B5" s="222" t="s">
        <v>214</v>
      </c>
      <c r="E5" s="5"/>
    </row>
    <row r="6" spans="1:5" ht="11.25">
      <c r="A6" s="6" t="s">
        <v>21</v>
      </c>
      <c r="B6" s="222" t="s">
        <v>215</v>
      </c>
      <c r="E6" s="5"/>
    </row>
    <row r="7" spans="1:5" ht="11.25">
      <c r="A7" s="6" t="s">
        <v>22</v>
      </c>
      <c r="B7" s="222" t="s">
        <v>238</v>
      </c>
      <c r="E7" s="5"/>
    </row>
    <row r="8" spans="1:5" ht="11.25">
      <c r="A8" s="6" t="s">
        <v>23</v>
      </c>
      <c r="B8" s="222" t="s">
        <v>245</v>
      </c>
      <c r="E8" s="5"/>
    </row>
    <row r="9" spans="1:5" ht="11.25">
      <c r="A9" s="6" t="s">
        <v>24</v>
      </c>
      <c r="B9" s="222" t="s">
        <v>257</v>
      </c>
      <c r="E9" s="5"/>
    </row>
    <row r="10" spans="1:5" ht="11.25">
      <c r="A10" s="6" t="s">
        <v>25</v>
      </c>
      <c r="B10" s="222" t="s">
        <v>259</v>
      </c>
      <c r="E10" s="5"/>
    </row>
    <row r="11" spans="1:5" ht="11.25">
      <c r="A11" s="6" t="s">
        <v>26</v>
      </c>
      <c r="E11" s="5"/>
    </row>
    <row r="12" spans="1:5" ht="11.25">
      <c r="A12" s="6" t="s">
        <v>108</v>
      </c>
      <c r="E12" s="5"/>
    </row>
    <row r="13" spans="1:5" ht="11.25">
      <c r="A13" s="6" t="s">
        <v>27</v>
      </c>
      <c r="E13" s="5"/>
    </row>
    <row r="14" ht="11.25">
      <c r="A14" s="6" t="s">
        <v>109</v>
      </c>
    </row>
    <row r="15" ht="11.25">
      <c r="A15" s="6" t="s">
        <v>239</v>
      </c>
    </row>
    <row r="16" ht="11.25">
      <c r="A16" s="6" t="s">
        <v>28</v>
      </c>
    </row>
    <row r="17" ht="11.25">
      <c r="A17" s="6" t="s">
        <v>29</v>
      </c>
    </row>
    <row r="18" ht="11.25">
      <c r="A18" s="6" t="s">
        <v>30</v>
      </c>
    </row>
    <row r="19" ht="11.25">
      <c r="A19" s="6" t="s">
        <v>31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240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11.2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11.2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9" customFormat="1" ht="11.25">
      <c r="A1" s="59" t="s">
        <v>157</v>
      </c>
    </row>
    <row r="2" ht="12" thickBot="1"/>
    <row r="3" spans="3:24" s="113" customFormat="1" ht="22.5" customHeight="1" thickTop="1">
      <c r="C3" s="268"/>
      <c r="D3" s="273"/>
      <c r="E3" s="275"/>
      <c r="F3" s="133" t="str">
        <f>"Заявленная мощность потребителей"&amp;IF(regionException_flag=1,", в т.ч.","")</f>
        <v>Заявленная мощность потребителей</v>
      </c>
      <c r="G3" s="200" t="s">
        <v>129</v>
      </c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18">
        <f>SUM(K3:V3)/12</f>
        <v>0</v>
      </c>
      <c r="X3" s="267"/>
    </row>
    <row r="4" spans="3:24" s="113" customFormat="1" ht="23.25" thickBot="1">
      <c r="C4" s="268"/>
      <c r="D4" s="274"/>
      <c r="E4" s="276"/>
      <c r="F4" s="199" t="s">
        <v>242</v>
      </c>
      <c r="G4" s="201" t="s">
        <v>129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19">
        <f>SUM(K4:V4)/12</f>
        <v>0</v>
      </c>
      <c r="X4" s="267"/>
    </row>
    <row r="5" ht="12" thickTop="1"/>
    <row r="6" s="59" customFormat="1" ht="11.25">
      <c r="A6" s="59" t="s">
        <v>158</v>
      </c>
    </row>
    <row r="7" ht="12" thickBot="1"/>
    <row r="8" spans="3:12" s="113" customFormat="1" ht="22.5" customHeight="1" thickTop="1">
      <c r="C8" s="268"/>
      <c r="D8" s="269"/>
      <c r="E8" s="271"/>
      <c r="F8" s="133" t="str">
        <f>"Заявленная мощность потребителей"&amp;IF(regionException_flag=1,", в т.ч.","")</f>
        <v>Заявленная мощность потребителей</v>
      </c>
      <c r="G8" s="134" t="s">
        <v>129</v>
      </c>
      <c r="H8" s="218">
        <f>(Субабоненты!K8+Субабоненты!L8+Субабоненты!M8)/3</f>
        <v>0</v>
      </c>
      <c r="I8" s="218">
        <f>(Субабоненты!N8+Субабоненты!O8+Субабоненты!P8)/3</f>
        <v>0</v>
      </c>
      <c r="J8" s="218">
        <f>(Субабоненты!Q8+Субабоненты!R8+Субабоненты!S8)/3</f>
        <v>0</v>
      </c>
      <c r="K8" s="218">
        <f>(Субабоненты!T8+Субабоненты!U8+Субабоненты!V8)/3</f>
        <v>0</v>
      </c>
      <c r="L8" s="267"/>
    </row>
    <row r="9" spans="3:12" s="113" customFormat="1" ht="23.25" thickBot="1">
      <c r="C9" s="268"/>
      <c r="D9" s="270"/>
      <c r="E9" s="272"/>
      <c r="F9" s="199" t="s">
        <v>242</v>
      </c>
      <c r="G9" s="201" t="s">
        <v>129</v>
      </c>
      <c r="H9" s="219">
        <f>(Субабоненты!K9+Субабоненты!L9+Субабоненты!M9)/3</f>
        <v>0</v>
      </c>
      <c r="I9" s="219">
        <f>(Субабоненты!N9+Субабоненты!O9+Субабоненты!P9)/3</f>
        <v>0</v>
      </c>
      <c r="J9" s="219">
        <f>(Субабоненты!Q9+Субабоненты!R9+Субабоненты!S9)/3</f>
        <v>0</v>
      </c>
      <c r="K9" s="219">
        <f>(Субабоненты!T9+Субабоненты!U9+Субабоненты!V9)/3</f>
        <v>0</v>
      </c>
      <c r="L9" s="267"/>
    </row>
    <row r="10" ht="12" thickTop="1"/>
  </sheetData>
  <sheetProtection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105</v>
      </c>
    </row>
    <row r="3" spans="1:2" ht="11.25">
      <c r="A3" t="s">
        <v>120</v>
      </c>
      <c r="B3" t="s">
        <v>100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216</v>
      </c>
      <c r="B6" t="s">
        <v>106</v>
      </c>
    </row>
    <row r="7" spans="1:2" ht="11.25">
      <c r="A7" t="s">
        <v>217</v>
      </c>
      <c r="B7" t="s">
        <v>102</v>
      </c>
    </row>
    <row r="8" spans="1:2" ht="11.25">
      <c r="A8" t="s">
        <v>218</v>
      </c>
      <c r="B8" t="s">
        <v>104</v>
      </c>
    </row>
    <row r="9" spans="1:2" ht="11.25">
      <c r="A9" t="s">
        <v>219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221</v>
      </c>
    </row>
    <row r="13" spans="1:2" ht="11.25">
      <c r="A13"/>
      <c r="B13" t="s">
        <v>220</v>
      </c>
    </row>
    <row r="14" spans="1:2" ht="11.25">
      <c r="A14"/>
      <c r="B14" t="s">
        <v>236</v>
      </c>
    </row>
    <row r="15" spans="1:2" ht="11.25">
      <c r="A15"/>
      <c r="B15" t="s">
        <v>122</v>
      </c>
    </row>
    <row r="16" spans="1:2" ht="11.25">
      <c r="A16"/>
      <c r="B16" t="s">
        <v>237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4" t="s">
        <v>116</v>
      </c>
      <c r="B1" s="184" t="s">
        <v>117</v>
      </c>
      <c r="C1" s="184" t="s">
        <v>118</v>
      </c>
      <c r="D1" s="9"/>
    </row>
  </sheetData>
  <sheetProtection password="BC0D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80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1" customWidth="1"/>
    <col min="27" max="36" width="9.140625" style="182" customWidth="1"/>
    <col min="37" max="16384" width="9.140625" style="18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8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N34" sqref="N34:N36"/>
    </sheetView>
  </sheetViews>
  <sheetFormatPr defaultColWidth="9.140625" defaultRowHeight="11.25"/>
  <cols>
    <col min="1" max="16384" width="9.140625" style="22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28.2812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</v>
      </c>
    </row>
    <row r="5" spans="4:7" ht="30.75" customHeight="1">
      <c r="D5" s="31"/>
      <c r="E5" s="250" t="s">
        <v>160</v>
      </c>
      <c r="F5" s="250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/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2018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19.5">
      <c r="C11" s="41"/>
      <c r="D11" s="42"/>
      <c r="E11" s="43" t="s">
        <v>124</v>
      </c>
      <c r="F11" s="57"/>
      <c r="G11" s="40"/>
      <c r="H11" s="44"/>
      <c r="J11" s="52"/>
    </row>
    <row r="12" spans="3:10" ht="19.5">
      <c r="C12" s="41"/>
      <c r="D12" s="42"/>
      <c r="E12" s="43" t="s">
        <v>93</v>
      </c>
      <c r="F12" s="57"/>
      <c r="G12" s="40"/>
      <c r="H12" s="44"/>
      <c r="J12" s="52"/>
    </row>
    <row r="13" spans="3:10" ht="19.5">
      <c r="C13" s="41"/>
      <c r="D13" s="42"/>
      <c r="E13" s="43" t="s">
        <v>94</v>
      </c>
      <c r="F13" s="57"/>
      <c r="G13" s="40"/>
      <c r="H13" s="44"/>
      <c r="J13" s="52"/>
    </row>
    <row r="14" spans="1:7" ht="19.5" customHeight="1">
      <c r="A14" s="46"/>
      <c r="D14" s="26"/>
      <c r="F14" s="56" t="s">
        <v>125</v>
      </c>
      <c r="G14" s="39"/>
    </row>
    <row r="15" spans="1:7" ht="19.5" customHeight="1">
      <c r="A15" s="46"/>
      <c r="B15" s="47"/>
      <c r="D15" s="48"/>
      <c r="E15" s="45" t="s">
        <v>222</v>
      </c>
      <c r="F15" s="55"/>
      <c r="G15" s="39"/>
    </row>
    <row r="16" spans="1:7" ht="19.5" customHeight="1">
      <c r="A16" s="46"/>
      <c r="B16" s="47"/>
      <c r="D16" s="48"/>
      <c r="E16" s="45" t="s">
        <v>223</v>
      </c>
      <c r="F16" s="55"/>
      <c r="G16" s="39"/>
    </row>
    <row r="17" spans="1:7" ht="19.5" customHeight="1">
      <c r="A17" s="46"/>
      <c r="D17" s="26"/>
      <c r="F17" s="56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55"/>
      <c r="G18" s="39"/>
    </row>
    <row r="19" spans="1:7" ht="19.5" customHeight="1">
      <c r="A19" s="46"/>
      <c r="B19" s="47"/>
      <c r="D19" s="48"/>
      <c r="E19" s="45" t="s">
        <v>2</v>
      </c>
      <c r="F19" s="55"/>
      <c r="G19" s="39"/>
    </row>
    <row r="20" spans="1:7" ht="19.5" customHeight="1">
      <c r="A20" s="46"/>
      <c r="D20" s="26"/>
      <c r="F20" s="56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55"/>
      <c r="G21" s="39"/>
    </row>
    <row r="22" spans="1:7" ht="19.5" customHeight="1">
      <c r="A22" s="46"/>
      <c r="B22" s="47"/>
      <c r="D22" s="48"/>
      <c r="E22" s="45" t="s">
        <v>2</v>
      </c>
      <c r="F22" s="55"/>
      <c r="G22" s="39"/>
    </row>
    <row r="23" spans="1:7" ht="19.5" customHeight="1">
      <c r="A23" s="46"/>
      <c r="D23" s="26"/>
      <c r="F23" s="56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51"/>
      <c r="G24" s="39"/>
    </row>
    <row r="25" spans="1:7" ht="19.5" customHeight="1">
      <c r="A25" s="46"/>
      <c r="B25" s="47"/>
      <c r="D25" s="48"/>
      <c r="E25" s="45" t="s">
        <v>2</v>
      </c>
      <c r="F25" s="51"/>
      <c r="G25" s="39"/>
    </row>
    <row r="26" spans="1:7" ht="19.5" customHeight="1">
      <c r="A26" s="46"/>
      <c r="B26" s="47"/>
      <c r="D26" s="48"/>
      <c r="E26" s="45" t="s">
        <v>1</v>
      </c>
      <c r="F26" s="51"/>
      <c r="G26" s="39"/>
    </row>
    <row r="27" spans="1:7" ht="19.5" customHeight="1">
      <c r="A27" s="46"/>
      <c r="B27" s="47"/>
      <c r="D27" s="48"/>
      <c r="E27" s="45" t="s">
        <v>3</v>
      </c>
      <c r="F27" s="51"/>
      <c r="G27" s="39"/>
    </row>
  </sheetData>
  <sheetProtection password="BC0D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zoomScaleSheetLayoutView="55" zoomScalePageLayoutView="0" workbookViewId="0" topLeftCell="C1">
      <pane xSplit="4" ySplit="11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101" hidden="1" customWidth="1"/>
    <col min="2" max="2" width="14.140625" style="60" hidden="1" customWidth="1"/>
    <col min="3" max="3" width="3.7109375" style="79" customWidth="1"/>
    <col min="4" max="4" width="7.140625" style="80" customWidth="1"/>
    <col min="5" max="5" width="41.8515625" style="81" customWidth="1"/>
    <col min="6" max="6" width="9.8515625" style="81" customWidth="1"/>
    <col min="7" max="22" width="10.7109375" style="81" customWidth="1"/>
    <col min="23" max="23" width="14.140625" style="81" customWidth="1"/>
    <col min="24" max="16384" width="14.140625" style="61" customWidth="1"/>
  </cols>
  <sheetData>
    <row r="1" spans="1:23" s="70" customFormat="1" ht="12" hidden="1">
      <c r="A1" s="63"/>
      <c r="B1" s="64">
        <v>0</v>
      </c>
      <c r="C1" s="65">
        <v>0</v>
      </c>
      <c r="D1" s="65">
        <v>0</v>
      </c>
      <c r="E1" s="66">
        <f>god</f>
        <v>2018</v>
      </c>
      <c r="F1" s="67"/>
      <c r="G1" s="68" t="s">
        <v>5</v>
      </c>
      <c r="H1" s="69" t="s">
        <v>5</v>
      </c>
      <c r="I1" s="69" t="s">
        <v>5</v>
      </c>
      <c r="J1" s="69" t="s">
        <v>128</v>
      </c>
      <c r="K1" s="69" t="s">
        <v>132</v>
      </c>
      <c r="L1" s="69" t="s">
        <v>133</v>
      </c>
      <c r="M1" s="69" t="s">
        <v>134</v>
      </c>
      <c r="N1" s="69" t="s">
        <v>135</v>
      </c>
      <c r="O1" s="69" t="s">
        <v>136</v>
      </c>
      <c r="P1" s="69" t="s">
        <v>137</v>
      </c>
      <c r="Q1" s="69" t="s">
        <v>138</v>
      </c>
      <c r="R1" s="69" t="s">
        <v>139</v>
      </c>
      <c r="S1" s="69" t="s">
        <v>140</v>
      </c>
      <c r="T1" s="69" t="s">
        <v>141</v>
      </c>
      <c r="U1" s="69" t="s">
        <v>142</v>
      </c>
      <c r="V1" s="69" t="s">
        <v>5</v>
      </c>
      <c r="W1" s="67"/>
    </row>
    <row r="2" spans="1:22" s="72" customFormat="1" ht="11.25" hidden="1">
      <c r="A2" s="71"/>
      <c r="D2" s="73"/>
      <c r="G2" s="74">
        <f>$E$1-2</f>
        <v>2016</v>
      </c>
      <c r="H2" s="74">
        <f>$E$1-2</f>
        <v>2016</v>
      </c>
      <c r="I2" s="74">
        <f>$E$1-1</f>
        <v>2017</v>
      </c>
      <c r="J2" s="74">
        <f aca="true" t="shared" si="0" ref="J2:V2">$E$1</f>
        <v>2018</v>
      </c>
      <c r="K2" s="74">
        <f t="shared" si="0"/>
        <v>2018</v>
      </c>
      <c r="L2" s="74">
        <f t="shared" si="0"/>
        <v>2018</v>
      </c>
      <c r="M2" s="74">
        <f t="shared" si="0"/>
        <v>2018</v>
      </c>
      <c r="N2" s="74">
        <f t="shared" si="0"/>
        <v>2018</v>
      </c>
      <c r="O2" s="74">
        <f t="shared" si="0"/>
        <v>2018</v>
      </c>
      <c r="P2" s="74">
        <f t="shared" si="0"/>
        <v>2018</v>
      </c>
      <c r="Q2" s="74">
        <f t="shared" si="0"/>
        <v>2018</v>
      </c>
      <c r="R2" s="74">
        <f t="shared" si="0"/>
        <v>2018</v>
      </c>
      <c r="S2" s="74">
        <f t="shared" si="0"/>
        <v>2018</v>
      </c>
      <c r="T2" s="74">
        <f t="shared" si="0"/>
        <v>2018</v>
      </c>
      <c r="U2" s="74">
        <f t="shared" si="0"/>
        <v>2018</v>
      </c>
      <c r="V2" s="74">
        <f t="shared" si="0"/>
        <v>2018</v>
      </c>
    </row>
    <row r="3" spans="1:22" s="69" customFormat="1" ht="11.25" hidden="1">
      <c r="A3" s="75"/>
      <c r="D3" s="76"/>
      <c r="G3" s="69" t="s">
        <v>161</v>
      </c>
      <c r="H3" s="69" t="s">
        <v>162</v>
      </c>
      <c r="I3" s="69" t="s">
        <v>161</v>
      </c>
      <c r="J3" s="69" t="s">
        <v>161</v>
      </c>
      <c r="K3" s="69" t="s">
        <v>161</v>
      </c>
      <c r="L3" s="69" t="s">
        <v>161</v>
      </c>
      <c r="M3" s="69" t="s">
        <v>161</v>
      </c>
      <c r="N3" s="69" t="s">
        <v>161</v>
      </c>
      <c r="O3" s="69" t="s">
        <v>161</v>
      </c>
      <c r="P3" s="69" t="s">
        <v>161</v>
      </c>
      <c r="Q3" s="69" t="s">
        <v>161</v>
      </c>
      <c r="R3" s="69" t="s">
        <v>161</v>
      </c>
      <c r="S3" s="69" t="s">
        <v>161</v>
      </c>
      <c r="T3" s="69" t="s">
        <v>161</v>
      </c>
      <c r="U3" s="69" t="s">
        <v>161</v>
      </c>
      <c r="V3" s="69" t="s">
        <v>161</v>
      </c>
    </row>
    <row r="4" spans="1:4" s="81" customFormat="1" ht="11.25" hidden="1">
      <c r="A4" s="77"/>
      <c r="B4" s="78"/>
      <c r="C4" s="79"/>
      <c r="D4" s="80"/>
    </row>
    <row r="5" spans="1:4" s="81" customFormat="1" ht="11.25" hidden="1">
      <c r="A5" s="77"/>
      <c r="B5" s="78"/>
      <c r="C5" s="79"/>
      <c r="D5" s="80"/>
    </row>
    <row r="6" spans="1:4" s="81" customFormat="1" ht="11.25" hidden="1">
      <c r="A6" s="82"/>
      <c r="B6" s="78"/>
      <c r="C6" s="79"/>
      <c r="D6" s="80"/>
    </row>
    <row r="7" spans="1:22" s="87" customFormat="1" ht="11.25">
      <c r="A7" s="83"/>
      <c r="B7" s="84"/>
      <c r="C7" s="85"/>
      <c r="D7" s="86"/>
      <c r="V7" s="88" t="s">
        <v>163</v>
      </c>
    </row>
    <row r="8" spans="1:23" s="81" customFormat="1" ht="29.25" customHeight="1">
      <c r="A8" s="82"/>
      <c r="B8" s="78"/>
      <c r="C8" s="89"/>
      <c r="D8" s="252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 по технологическому расходу электроэнергии (мощности) - потерям в электрических сетях на 2018 год в регионе: </v>
      </c>
      <c r="E8" s="252"/>
      <c r="F8" s="252"/>
      <c r="G8" s="252"/>
      <c r="H8" s="252"/>
      <c r="I8" s="252"/>
      <c r="J8" s="252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90"/>
    </row>
    <row r="9" spans="1:22" s="95" customFormat="1" ht="11.25">
      <c r="A9" s="91"/>
      <c r="B9" s="9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s="81" customFormat="1" ht="52.5" customHeight="1">
      <c r="A10" s="82"/>
      <c r="B10" s="78"/>
      <c r="C10" s="79"/>
      <c r="D10" s="185" t="s">
        <v>8</v>
      </c>
      <c r="E10" s="185" t="s">
        <v>164</v>
      </c>
      <c r="F10" s="186" t="s">
        <v>165</v>
      </c>
      <c r="G10" s="187" t="str">
        <f aca="true" t="shared" si="1" ref="G10:V10">G3&amp;" "&amp;G2&amp;" "&amp;G1</f>
        <v>План 2016 Год</v>
      </c>
      <c r="H10" s="187" t="str">
        <f t="shared" si="1"/>
        <v>Факт 2016 Год</v>
      </c>
      <c r="I10" s="187" t="str">
        <f t="shared" si="1"/>
        <v>План 2017 Год</v>
      </c>
      <c r="J10" s="187" t="str">
        <f t="shared" si="1"/>
        <v>План 2018 Январь</v>
      </c>
      <c r="K10" s="187" t="str">
        <f t="shared" si="1"/>
        <v>План 2018 Февраль</v>
      </c>
      <c r="L10" s="187" t="str">
        <f t="shared" si="1"/>
        <v>План 2018 Март</v>
      </c>
      <c r="M10" s="187" t="str">
        <f t="shared" si="1"/>
        <v>План 2018 Апрель</v>
      </c>
      <c r="N10" s="187" t="str">
        <f t="shared" si="1"/>
        <v>План 2018 Май</v>
      </c>
      <c r="O10" s="187" t="str">
        <f t="shared" si="1"/>
        <v>План 2018 Июнь</v>
      </c>
      <c r="P10" s="187" t="str">
        <f t="shared" si="1"/>
        <v>План 2018 Июль</v>
      </c>
      <c r="Q10" s="187" t="str">
        <f t="shared" si="1"/>
        <v>План 2018 Август</v>
      </c>
      <c r="R10" s="187" t="str">
        <f t="shared" si="1"/>
        <v>План 2018 Сентябрь</v>
      </c>
      <c r="S10" s="187" t="str">
        <f t="shared" si="1"/>
        <v>План 2018 Октябрь</v>
      </c>
      <c r="T10" s="187" t="str">
        <f t="shared" si="1"/>
        <v>План 2018 Ноябрь</v>
      </c>
      <c r="U10" s="187" t="str">
        <f t="shared" si="1"/>
        <v>План 2018 Декабрь</v>
      </c>
      <c r="V10" s="187" t="str">
        <f t="shared" si="1"/>
        <v>План 2018 Год</v>
      </c>
    </row>
    <row r="11" spans="1:22" s="81" customFormat="1" ht="11.25">
      <c r="A11" s="82"/>
      <c r="B11" s="78"/>
      <c r="C11" s="79"/>
      <c r="D11" s="188">
        <v>1</v>
      </c>
      <c r="E11" s="188">
        <v>2</v>
      </c>
      <c r="F11" s="188">
        <v>3</v>
      </c>
      <c r="G11" s="188">
        <v>4</v>
      </c>
      <c r="H11" s="188">
        <v>5</v>
      </c>
      <c r="I11" s="188">
        <v>6</v>
      </c>
      <c r="J11" s="188">
        <v>7</v>
      </c>
      <c r="K11" s="188">
        <v>8</v>
      </c>
      <c r="L11" s="188">
        <v>9</v>
      </c>
      <c r="M11" s="188">
        <v>10</v>
      </c>
      <c r="N11" s="188">
        <v>11</v>
      </c>
      <c r="O11" s="188">
        <v>12</v>
      </c>
      <c r="P11" s="188">
        <v>13</v>
      </c>
      <c r="Q11" s="188">
        <v>14</v>
      </c>
      <c r="R11" s="188">
        <v>15</v>
      </c>
      <c r="S11" s="188">
        <v>16</v>
      </c>
      <c r="T11" s="188">
        <v>17</v>
      </c>
      <c r="U11" s="188">
        <v>18</v>
      </c>
      <c r="V11" s="188">
        <v>19</v>
      </c>
    </row>
    <row r="12" spans="1:22" s="81" customFormat="1" ht="11.25">
      <c r="A12" s="82"/>
      <c r="B12" s="78"/>
      <c r="C12" s="79"/>
      <c r="D12" s="117"/>
      <c r="E12" s="117" t="s">
        <v>152</v>
      </c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22" s="81" customFormat="1" ht="11.25">
      <c r="A13" s="82" t="s">
        <v>143</v>
      </c>
      <c r="B13" s="78" t="s">
        <v>166</v>
      </c>
      <c r="C13" s="79"/>
      <c r="D13" s="120">
        <v>1</v>
      </c>
      <c r="E13" s="121" t="s">
        <v>167</v>
      </c>
      <c r="F13" s="120" t="s">
        <v>114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7">
        <f>SUM(J13:U13)</f>
        <v>0</v>
      </c>
    </row>
    <row r="14" spans="1:22" s="81" customFormat="1" ht="22.5">
      <c r="A14" s="82" t="s">
        <v>144</v>
      </c>
      <c r="B14" s="78" t="s">
        <v>168</v>
      </c>
      <c r="C14" s="79"/>
      <c r="D14" s="120">
        <v>2</v>
      </c>
      <c r="E14" s="121" t="s">
        <v>169</v>
      </c>
      <c r="F14" s="120" t="s">
        <v>114</v>
      </c>
      <c r="G14" s="138">
        <f aca="true" t="shared" si="2" ref="G14:U14">SUM(G15:G16)</f>
        <v>0</v>
      </c>
      <c r="H14" s="138">
        <f t="shared" si="2"/>
        <v>0</v>
      </c>
      <c r="I14" s="138">
        <f t="shared" si="2"/>
        <v>0</v>
      </c>
      <c r="J14" s="138">
        <f t="shared" si="2"/>
        <v>0</v>
      </c>
      <c r="K14" s="138">
        <f t="shared" si="2"/>
        <v>0</v>
      </c>
      <c r="L14" s="138">
        <f t="shared" si="2"/>
        <v>0</v>
      </c>
      <c r="M14" s="138">
        <f t="shared" si="2"/>
        <v>0</v>
      </c>
      <c r="N14" s="138">
        <f t="shared" si="2"/>
        <v>0</v>
      </c>
      <c r="O14" s="138">
        <f t="shared" si="2"/>
        <v>0</v>
      </c>
      <c r="P14" s="138">
        <f t="shared" si="2"/>
        <v>0</v>
      </c>
      <c r="Q14" s="138">
        <f t="shared" si="2"/>
        <v>0</v>
      </c>
      <c r="R14" s="138">
        <f t="shared" si="2"/>
        <v>0</v>
      </c>
      <c r="S14" s="138">
        <f t="shared" si="2"/>
        <v>0</v>
      </c>
      <c r="T14" s="138">
        <f t="shared" si="2"/>
        <v>0</v>
      </c>
      <c r="U14" s="138">
        <f t="shared" si="2"/>
        <v>0</v>
      </c>
      <c r="V14" s="137">
        <f>SUM(J14:U14)</f>
        <v>0</v>
      </c>
    </row>
    <row r="15" spans="1:22" s="81" customFormat="1" ht="11.25">
      <c r="A15" s="82" t="s">
        <v>170</v>
      </c>
      <c r="B15" s="78" t="s">
        <v>171</v>
      </c>
      <c r="C15" s="79"/>
      <c r="D15" s="120" t="s">
        <v>153</v>
      </c>
      <c r="E15" s="122" t="s">
        <v>171</v>
      </c>
      <c r="F15" s="120" t="s">
        <v>114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7">
        <f>SUM(J15:U15)</f>
        <v>0</v>
      </c>
    </row>
    <row r="16" spans="1:22" ht="22.5">
      <c r="A16" s="82" t="s">
        <v>172</v>
      </c>
      <c r="B16" s="78" t="s">
        <v>173</v>
      </c>
      <c r="D16" s="120" t="s">
        <v>154</v>
      </c>
      <c r="E16" s="122" t="s">
        <v>173</v>
      </c>
      <c r="F16" s="120" t="s">
        <v>114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7">
        <f>SUM(J16:U16)</f>
        <v>0</v>
      </c>
    </row>
    <row r="17" spans="1:22" ht="12">
      <c r="A17" s="82" t="s">
        <v>145</v>
      </c>
      <c r="B17" s="78" t="s">
        <v>174</v>
      </c>
      <c r="D17" s="120">
        <v>3</v>
      </c>
      <c r="E17" s="123" t="s">
        <v>175</v>
      </c>
      <c r="F17" s="124" t="s">
        <v>176</v>
      </c>
      <c r="G17" s="138">
        <f aca="true" t="shared" si="3" ref="G17:V17">IF(G13=0,0,G14/G13*100)</f>
        <v>0</v>
      </c>
      <c r="H17" s="138">
        <f t="shared" si="3"/>
        <v>0</v>
      </c>
      <c r="I17" s="138">
        <f t="shared" si="3"/>
        <v>0</v>
      </c>
      <c r="J17" s="138">
        <f t="shared" si="3"/>
        <v>0</v>
      </c>
      <c r="K17" s="138">
        <f t="shared" si="3"/>
        <v>0</v>
      </c>
      <c r="L17" s="138">
        <f t="shared" si="3"/>
        <v>0</v>
      </c>
      <c r="M17" s="138">
        <f t="shared" si="3"/>
        <v>0</v>
      </c>
      <c r="N17" s="138">
        <f t="shared" si="3"/>
        <v>0</v>
      </c>
      <c r="O17" s="138">
        <f t="shared" si="3"/>
        <v>0</v>
      </c>
      <c r="P17" s="138">
        <f t="shared" si="3"/>
        <v>0</v>
      </c>
      <c r="Q17" s="138">
        <f t="shared" si="3"/>
        <v>0</v>
      </c>
      <c r="R17" s="138">
        <f t="shared" si="3"/>
        <v>0</v>
      </c>
      <c r="S17" s="138">
        <f t="shared" si="3"/>
        <v>0</v>
      </c>
      <c r="T17" s="138">
        <f t="shared" si="3"/>
        <v>0</v>
      </c>
      <c r="U17" s="138">
        <f t="shared" si="3"/>
        <v>0</v>
      </c>
      <c r="V17" s="138">
        <f t="shared" si="3"/>
        <v>0</v>
      </c>
    </row>
    <row r="18" spans="1:22" ht="12">
      <c r="A18" s="82" t="s">
        <v>146</v>
      </c>
      <c r="B18" s="78" t="s">
        <v>177</v>
      </c>
      <c r="D18" s="120">
        <v>4</v>
      </c>
      <c r="E18" s="123" t="s">
        <v>178</v>
      </c>
      <c r="F18" s="120" t="s">
        <v>114</v>
      </c>
      <c r="G18" s="138">
        <f aca="true" t="shared" si="4" ref="G18:U18">G13-G14</f>
        <v>0</v>
      </c>
      <c r="H18" s="138">
        <f t="shared" si="4"/>
        <v>0</v>
      </c>
      <c r="I18" s="138">
        <f t="shared" si="4"/>
        <v>0</v>
      </c>
      <c r="J18" s="138">
        <f t="shared" si="4"/>
        <v>0</v>
      </c>
      <c r="K18" s="138">
        <f t="shared" si="4"/>
        <v>0</v>
      </c>
      <c r="L18" s="138">
        <f t="shared" si="4"/>
        <v>0</v>
      </c>
      <c r="M18" s="138">
        <f t="shared" si="4"/>
        <v>0</v>
      </c>
      <c r="N18" s="138">
        <f t="shared" si="4"/>
        <v>0</v>
      </c>
      <c r="O18" s="138">
        <f t="shared" si="4"/>
        <v>0</v>
      </c>
      <c r="P18" s="138">
        <f t="shared" si="4"/>
        <v>0</v>
      </c>
      <c r="Q18" s="138">
        <f t="shared" si="4"/>
        <v>0</v>
      </c>
      <c r="R18" s="138">
        <f t="shared" si="4"/>
        <v>0</v>
      </c>
      <c r="S18" s="138">
        <f t="shared" si="4"/>
        <v>0</v>
      </c>
      <c r="T18" s="138">
        <f t="shared" si="4"/>
        <v>0</v>
      </c>
      <c r="U18" s="138">
        <f t="shared" si="4"/>
        <v>0</v>
      </c>
      <c r="V18" s="137">
        <f>SUM(J18:U18)</f>
        <v>0</v>
      </c>
    </row>
    <row r="19" spans="1:22" ht="12">
      <c r="A19" s="82" t="s">
        <v>179</v>
      </c>
      <c r="B19" s="78" t="s">
        <v>180</v>
      </c>
      <c r="D19" s="120" t="s">
        <v>181</v>
      </c>
      <c r="E19" s="125" t="s">
        <v>180</v>
      </c>
      <c r="F19" s="120" t="s">
        <v>114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7">
        <f>SUM(J19:U19)</f>
        <v>0</v>
      </c>
    </row>
    <row r="20" spans="1:22" ht="22.5">
      <c r="A20" s="82" t="s">
        <v>182</v>
      </c>
      <c r="B20" s="78" t="s">
        <v>183</v>
      </c>
      <c r="D20" s="120" t="s">
        <v>184</v>
      </c>
      <c r="E20" s="125" t="s">
        <v>183</v>
      </c>
      <c r="F20" s="120" t="s">
        <v>114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7">
        <f>SUM(J20:U20)</f>
        <v>0</v>
      </c>
    </row>
    <row r="21" spans="1:22" ht="12">
      <c r="A21" s="82"/>
      <c r="B21" s="78"/>
      <c r="D21" s="117"/>
      <c r="E21" s="117" t="s">
        <v>155</v>
      </c>
      <c r="F21" s="126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</row>
    <row r="22" spans="1:22" ht="12">
      <c r="A22" s="82" t="s">
        <v>147</v>
      </c>
      <c r="B22" s="78" t="s">
        <v>166</v>
      </c>
      <c r="D22" s="120" t="s">
        <v>111</v>
      </c>
      <c r="E22" s="121" t="s">
        <v>167</v>
      </c>
      <c r="F22" s="120" t="s">
        <v>129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7">
        <f>SUM(J22:U22)/12</f>
        <v>0</v>
      </c>
    </row>
    <row r="23" spans="1:22" ht="22.5">
      <c r="A23" s="82" t="s">
        <v>148</v>
      </c>
      <c r="B23" s="78" t="s">
        <v>168</v>
      </c>
      <c r="D23" s="120" t="s">
        <v>112</v>
      </c>
      <c r="E23" s="121" t="s">
        <v>169</v>
      </c>
      <c r="F23" s="120" t="s">
        <v>129</v>
      </c>
      <c r="G23" s="138">
        <f aca="true" t="shared" si="5" ref="G23:V23">SUM(G24:G25)</f>
        <v>0</v>
      </c>
      <c r="H23" s="138">
        <f t="shared" si="5"/>
        <v>0</v>
      </c>
      <c r="I23" s="138">
        <f t="shared" si="5"/>
        <v>0</v>
      </c>
      <c r="J23" s="138">
        <f t="shared" si="5"/>
        <v>0</v>
      </c>
      <c r="K23" s="138">
        <f t="shared" si="5"/>
        <v>0</v>
      </c>
      <c r="L23" s="138">
        <f t="shared" si="5"/>
        <v>0</v>
      </c>
      <c r="M23" s="138">
        <f t="shared" si="5"/>
        <v>0</v>
      </c>
      <c r="N23" s="138">
        <f t="shared" si="5"/>
        <v>0</v>
      </c>
      <c r="O23" s="138">
        <f t="shared" si="5"/>
        <v>0</v>
      </c>
      <c r="P23" s="138">
        <f t="shared" si="5"/>
        <v>0</v>
      </c>
      <c r="Q23" s="138">
        <f t="shared" si="5"/>
        <v>0</v>
      </c>
      <c r="R23" s="138">
        <f t="shared" si="5"/>
        <v>0</v>
      </c>
      <c r="S23" s="138">
        <f t="shared" si="5"/>
        <v>0</v>
      </c>
      <c r="T23" s="138">
        <f t="shared" si="5"/>
        <v>0</v>
      </c>
      <c r="U23" s="138">
        <f t="shared" si="5"/>
        <v>0</v>
      </c>
      <c r="V23" s="138">
        <f t="shared" si="5"/>
        <v>0</v>
      </c>
    </row>
    <row r="24" spans="1:22" ht="12">
      <c r="A24" s="82" t="s">
        <v>185</v>
      </c>
      <c r="B24" s="78" t="s">
        <v>171</v>
      </c>
      <c r="D24" s="120" t="s">
        <v>186</v>
      </c>
      <c r="E24" s="122" t="s">
        <v>171</v>
      </c>
      <c r="F24" s="120" t="s">
        <v>129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7">
        <f>SUM(J24:U24)/12</f>
        <v>0</v>
      </c>
    </row>
    <row r="25" spans="1:22" ht="22.5">
      <c r="A25" s="82" t="s">
        <v>187</v>
      </c>
      <c r="B25" s="78" t="s">
        <v>173</v>
      </c>
      <c r="D25" s="120" t="s">
        <v>188</v>
      </c>
      <c r="E25" s="122" t="s">
        <v>173</v>
      </c>
      <c r="F25" s="120" t="s">
        <v>129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7">
        <f>SUM(J25:U25)/12</f>
        <v>0</v>
      </c>
    </row>
    <row r="26" spans="1:22" ht="12">
      <c r="A26" s="82" t="s">
        <v>149</v>
      </c>
      <c r="B26" s="78" t="s">
        <v>174</v>
      </c>
      <c r="D26" s="120" t="s">
        <v>113</v>
      </c>
      <c r="E26" s="123" t="s">
        <v>175</v>
      </c>
      <c r="F26" s="124" t="s">
        <v>176</v>
      </c>
      <c r="G26" s="138">
        <f aca="true" t="shared" si="6" ref="G26:V26">IF(G22=0,0,G23/G22*100)</f>
        <v>0</v>
      </c>
      <c r="H26" s="138">
        <f t="shared" si="6"/>
        <v>0</v>
      </c>
      <c r="I26" s="138">
        <f t="shared" si="6"/>
        <v>0</v>
      </c>
      <c r="J26" s="138">
        <f t="shared" si="6"/>
        <v>0</v>
      </c>
      <c r="K26" s="138">
        <f t="shared" si="6"/>
        <v>0</v>
      </c>
      <c r="L26" s="138">
        <f t="shared" si="6"/>
        <v>0</v>
      </c>
      <c r="M26" s="138">
        <f t="shared" si="6"/>
        <v>0</v>
      </c>
      <c r="N26" s="138">
        <f t="shared" si="6"/>
        <v>0</v>
      </c>
      <c r="O26" s="138">
        <f t="shared" si="6"/>
        <v>0</v>
      </c>
      <c r="P26" s="138">
        <f t="shared" si="6"/>
        <v>0</v>
      </c>
      <c r="Q26" s="138">
        <f t="shared" si="6"/>
        <v>0</v>
      </c>
      <c r="R26" s="138">
        <f t="shared" si="6"/>
        <v>0</v>
      </c>
      <c r="S26" s="138">
        <f t="shared" si="6"/>
        <v>0</v>
      </c>
      <c r="T26" s="138">
        <f t="shared" si="6"/>
        <v>0</v>
      </c>
      <c r="U26" s="138">
        <f t="shared" si="6"/>
        <v>0</v>
      </c>
      <c r="V26" s="138">
        <f t="shared" si="6"/>
        <v>0</v>
      </c>
    </row>
    <row r="27" spans="1:22" ht="12">
      <c r="A27" s="82" t="s">
        <v>150</v>
      </c>
      <c r="B27" s="78" t="s">
        <v>177</v>
      </c>
      <c r="D27" s="120" t="s">
        <v>189</v>
      </c>
      <c r="E27" s="123" t="s">
        <v>190</v>
      </c>
      <c r="F27" s="120" t="s">
        <v>129</v>
      </c>
      <c r="G27" s="138">
        <f aca="true" t="shared" si="7" ref="G27:U27">G22-G23</f>
        <v>0</v>
      </c>
      <c r="H27" s="138">
        <f t="shared" si="7"/>
        <v>0</v>
      </c>
      <c r="I27" s="138">
        <f t="shared" si="7"/>
        <v>0</v>
      </c>
      <c r="J27" s="138">
        <f t="shared" si="7"/>
        <v>0</v>
      </c>
      <c r="K27" s="138">
        <f t="shared" si="7"/>
        <v>0</v>
      </c>
      <c r="L27" s="138">
        <f t="shared" si="7"/>
        <v>0</v>
      </c>
      <c r="M27" s="138">
        <f t="shared" si="7"/>
        <v>0</v>
      </c>
      <c r="N27" s="138">
        <f t="shared" si="7"/>
        <v>0</v>
      </c>
      <c r="O27" s="138">
        <f t="shared" si="7"/>
        <v>0</v>
      </c>
      <c r="P27" s="138">
        <f t="shared" si="7"/>
        <v>0</v>
      </c>
      <c r="Q27" s="138">
        <f t="shared" si="7"/>
        <v>0</v>
      </c>
      <c r="R27" s="138">
        <f t="shared" si="7"/>
        <v>0</v>
      </c>
      <c r="S27" s="138">
        <f t="shared" si="7"/>
        <v>0</v>
      </c>
      <c r="T27" s="138">
        <f t="shared" si="7"/>
        <v>0</v>
      </c>
      <c r="U27" s="138">
        <f t="shared" si="7"/>
        <v>0</v>
      </c>
      <c r="V27" s="137">
        <f>SUM(J27:U27)/12</f>
        <v>0</v>
      </c>
    </row>
    <row r="28" spans="1:22" ht="12">
      <c r="A28" s="82" t="s">
        <v>191</v>
      </c>
      <c r="B28" s="78" t="s">
        <v>180</v>
      </c>
      <c r="D28" s="120" t="s">
        <v>192</v>
      </c>
      <c r="E28" s="125" t="s">
        <v>180</v>
      </c>
      <c r="F28" s="120" t="s">
        <v>129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7">
        <f>SUM(J28:U28)/12</f>
        <v>0</v>
      </c>
    </row>
    <row r="29" spans="1:22" ht="22.5">
      <c r="A29" s="82" t="s">
        <v>193</v>
      </c>
      <c r="B29" s="78" t="s">
        <v>183</v>
      </c>
      <c r="D29" s="120" t="s">
        <v>194</v>
      </c>
      <c r="E29" s="125" t="s">
        <v>183</v>
      </c>
      <c r="F29" s="120" t="s">
        <v>129</v>
      </c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7">
        <f>SUM(J29:U29)/12</f>
        <v>0</v>
      </c>
    </row>
    <row r="30" spans="1:22" ht="12">
      <c r="A30" s="82" t="s">
        <v>151</v>
      </c>
      <c r="B30" s="78" t="s">
        <v>195</v>
      </c>
      <c r="D30" s="120" t="s">
        <v>196</v>
      </c>
      <c r="E30" s="121" t="s">
        <v>197</v>
      </c>
      <c r="F30" s="124" t="s">
        <v>129</v>
      </c>
      <c r="G30" s="138">
        <f aca="true" t="shared" si="8" ref="G30:V30">SUM(G31:G32)</f>
        <v>0</v>
      </c>
      <c r="H30" s="138">
        <f t="shared" si="8"/>
        <v>0</v>
      </c>
      <c r="I30" s="138">
        <f t="shared" si="8"/>
        <v>0</v>
      </c>
      <c r="J30" s="138">
        <f t="shared" si="8"/>
        <v>0</v>
      </c>
      <c r="K30" s="138">
        <f t="shared" si="8"/>
        <v>0</v>
      </c>
      <c r="L30" s="138">
        <f t="shared" si="8"/>
        <v>0</v>
      </c>
      <c r="M30" s="138">
        <f t="shared" si="8"/>
        <v>0</v>
      </c>
      <c r="N30" s="138">
        <f t="shared" si="8"/>
        <v>0</v>
      </c>
      <c r="O30" s="138">
        <f t="shared" si="8"/>
        <v>0</v>
      </c>
      <c r="P30" s="138">
        <f t="shared" si="8"/>
        <v>0</v>
      </c>
      <c r="Q30" s="138">
        <f t="shared" si="8"/>
        <v>0</v>
      </c>
      <c r="R30" s="138">
        <f t="shared" si="8"/>
        <v>0</v>
      </c>
      <c r="S30" s="138">
        <f t="shared" si="8"/>
        <v>0</v>
      </c>
      <c r="T30" s="138">
        <f t="shared" si="8"/>
        <v>0</v>
      </c>
      <c r="U30" s="138">
        <f t="shared" si="8"/>
        <v>0</v>
      </c>
      <c r="V30" s="138">
        <f t="shared" si="8"/>
        <v>0</v>
      </c>
    </row>
    <row r="31" spans="1:22" ht="12">
      <c r="A31" s="82" t="s">
        <v>198</v>
      </c>
      <c r="B31" s="78" t="s">
        <v>171</v>
      </c>
      <c r="D31" s="120" t="s">
        <v>199</v>
      </c>
      <c r="E31" s="122" t="s">
        <v>171</v>
      </c>
      <c r="F31" s="124" t="s">
        <v>129</v>
      </c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7">
        <f>SUM(J31:U31)/12</f>
        <v>0</v>
      </c>
    </row>
    <row r="32" spans="1:22" ht="22.5" customHeight="1">
      <c r="A32" s="82" t="s">
        <v>200</v>
      </c>
      <c r="B32" s="78" t="s">
        <v>201</v>
      </c>
      <c r="D32" s="120" t="s">
        <v>202</v>
      </c>
      <c r="E32" s="195" t="str">
        <f>"сторонних потребителей (субабонентов)"&amp;IF(regionException_flag=1,", в т.ч.","")</f>
        <v>сторонних потребителей (субабонентов)</v>
      </c>
      <c r="F32" s="124" t="s">
        <v>129</v>
      </c>
      <c r="G32" s="138">
        <f>Субабоненты!H13</f>
        <v>0</v>
      </c>
      <c r="H32" s="138">
        <f>Субабоненты!I13</f>
        <v>0</v>
      </c>
      <c r="I32" s="138">
        <f>Субабоненты!J13</f>
        <v>0</v>
      </c>
      <c r="J32" s="138">
        <f>Субабоненты!K13</f>
        <v>0</v>
      </c>
      <c r="K32" s="138">
        <f>Субабоненты!L13</f>
        <v>0</v>
      </c>
      <c r="L32" s="138">
        <f>Субабоненты!M13</f>
        <v>0</v>
      </c>
      <c r="M32" s="138">
        <f>Субабоненты!N13</f>
        <v>0</v>
      </c>
      <c r="N32" s="138">
        <f>Субабоненты!O13</f>
        <v>0</v>
      </c>
      <c r="O32" s="138">
        <f>Субабоненты!P13</f>
        <v>0</v>
      </c>
      <c r="P32" s="138">
        <f>Субабоненты!Q13</f>
        <v>0</v>
      </c>
      <c r="Q32" s="138">
        <f>Субабоненты!R13</f>
        <v>0</v>
      </c>
      <c r="R32" s="138">
        <f>Субабоненты!S13</f>
        <v>0</v>
      </c>
      <c r="S32" s="138">
        <f>Субабоненты!T13</f>
        <v>0</v>
      </c>
      <c r="T32" s="138">
        <f>Субабоненты!U13</f>
        <v>0</v>
      </c>
      <c r="U32" s="138">
        <f>Субабоненты!V13</f>
        <v>0</v>
      </c>
      <c r="V32" s="138">
        <f>Субабоненты!W13</f>
        <v>0</v>
      </c>
    </row>
    <row r="33" spans="1:22" ht="22.5">
      <c r="A33" s="82" t="s">
        <v>198</v>
      </c>
      <c r="B33" s="78" t="s">
        <v>171</v>
      </c>
      <c r="D33" s="196" t="s">
        <v>241</v>
      </c>
      <c r="E33" s="197" t="s">
        <v>242</v>
      </c>
      <c r="F33" s="124" t="s">
        <v>129</v>
      </c>
      <c r="G33" s="138">
        <f>Субабоненты!H14</f>
        <v>0</v>
      </c>
      <c r="H33" s="138">
        <f>Субабоненты!I14</f>
        <v>0</v>
      </c>
      <c r="I33" s="138">
        <f>Субабоненты!J14</f>
        <v>0</v>
      </c>
      <c r="J33" s="138">
        <f>Субабоненты!K14</f>
        <v>0</v>
      </c>
      <c r="K33" s="138">
        <f>Субабоненты!L14</f>
        <v>0</v>
      </c>
      <c r="L33" s="138">
        <f>Субабоненты!M14</f>
        <v>0</v>
      </c>
      <c r="M33" s="138">
        <f>Субабоненты!N14</f>
        <v>0</v>
      </c>
      <c r="N33" s="138">
        <f>Субабоненты!O14</f>
        <v>0</v>
      </c>
      <c r="O33" s="138">
        <f>Субабоненты!P14</f>
        <v>0</v>
      </c>
      <c r="P33" s="138">
        <f>Субабоненты!Q14</f>
        <v>0</v>
      </c>
      <c r="Q33" s="138">
        <f>Субабоненты!R14</f>
        <v>0</v>
      </c>
      <c r="R33" s="138">
        <f>Субабоненты!S14</f>
        <v>0</v>
      </c>
      <c r="S33" s="138">
        <f>Субабоненты!T14</f>
        <v>0</v>
      </c>
      <c r="T33" s="138">
        <f>Субабоненты!U14</f>
        <v>0</v>
      </c>
      <c r="U33" s="138">
        <f>Субабоненты!V14</f>
        <v>0</v>
      </c>
      <c r="V33" s="137">
        <f>SUM(J33:U33)/12</f>
        <v>0</v>
      </c>
    </row>
    <row r="34" spans="1:5" ht="12">
      <c r="A34" s="82"/>
      <c r="B34" s="78"/>
      <c r="E34" s="96"/>
    </row>
    <row r="35" spans="1:2" ht="12">
      <c r="A35" s="82"/>
      <c r="B35" s="78"/>
    </row>
    <row r="36" spans="1:2" ht="12">
      <c r="A36" s="82"/>
      <c r="B36" s="78"/>
    </row>
    <row r="37" spans="1:16" ht="20.25" customHeight="1">
      <c r="A37" s="82"/>
      <c r="B37" s="78"/>
      <c r="D37" s="254" t="s">
        <v>130</v>
      </c>
      <c r="E37" s="254"/>
      <c r="F37" s="254"/>
      <c r="G37" s="254"/>
      <c r="H37" s="97"/>
      <c r="I37" s="97"/>
      <c r="J37" s="97"/>
      <c r="M37" s="251"/>
      <c r="N37" s="251"/>
      <c r="O37" s="251"/>
      <c r="P37" s="251"/>
    </row>
    <row r="38" spans="1:10" ht="12">
      <c r="A38" s="82"/>
      <c r="B38" s="78"/>
      <c r="E38" s="98"/>
      <c r="F38" s="99"/>
      <c r="G38" s="100"/>
      <c r="H38" s="100"/>
      <c r="I38" s="100"/>
      <c r="J38" s="100"/>
    </row>
    <row r="39" spans="1:16" ht="19.5" customHeight="1">
      <c r="A39" s="82"/>
      <c r="B39" s="78"/>
      <c r="D39" s="254" t="s">
        <v>131</v>
      </c>
      <c r="E39" s="254"/>
      <c r="F39" s="254"/>
      <c r="G39" s="254"/>
      <c r="H39" s="254"/>
      <c r="I39" s="254"/>
      <c r="J39" s="254"/>
      <c r="K39" s="254"/>
      <c r="M39" s="251"/>
      <c r="N39" s="251"/>
      <c r="O39" s="251"/>
      <c r="P39" s="251"/>
    </row>
    <row r="40" spans="4:10" ht="12">
      <c r="D40" s="253"/>
      <c r="E40" s="253"/>
      <c r="F40" s="253"/>
      <c r="G40" s="253"/>
      <c r="H40" s="102"/>
      <c r="I40" s="102"/>
      <c r="J40" s="102"/>
    </row>
    <row r="41" ht="12">
      <c r="E41" s="103"/>
    </row>
  </sheetData>
  <sheetProtection password="BC0D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101" hidden="1" customWidth="1"/>
    <col min="2" max="2" width="14.140625" style="60" hidden="1" customWidth="1"/>
    <col min="3" max="3" width="3.7109375" style="79" customWidth="1"/>
    <col min="4" max="4" width="7.140625" style="80" customWidth="1"/>
    <col min="5" max="5" width="41.8515625" style="81" customWidth="1"/>
    <col min="6" max="6" width="9.8515625" style="81" customWidth="1"/>
    <col min="7" max="10" width="10.7109375" style="81" customWidth="1"/>
    <col min="11" max="11" width="14.140625" style="81" customWidth="1"/>
    <col min="12" max="16384" width="14.140625" style="61" customWidth="1"/>
  </cols>
  <sheetData>
    <row r="1" spans="1:11" s="70" customFormat="1" ht="12" hidden="1">
      <c r="A1" s="63"/>
      <c r="B1" s="64">
        <v>0</v>
      </c>
      <c r="C1" s="65">
        <v>0</v>
      </c>
      <c r="D1" s="65">
        <v>0</v>
      </c>
      <c r="E1" s="66">
        <f>god</f>
        <v>2018</v>
      </c>
      <c r="F1" s="67"/>
      <c r="G1" s="68" t="s">
        <v>5</v>
      </c>
      <c r="H1" s="69" t="s">
        <v>5</v>
      </c>
      <c r="I1" s="69" t="s">
        <v>5</v>
      </c>
      <c r="J1" s="69" t="s">
        <v>128</v>
      </c>
      <c r="K1" s="67"/>
    </row>
    <row r="2" spans="1:10" s="72" customFormat="1" ht="11.25" hidden="1">
      <c r="A2" s="71"/>
      <c r="D2" s="73"/>
      <c r="G2" s="74">
        <f>$E$1-2</f>
        <v>2016</v>
      </c>
      <c r="H2" s="74">
        <f>$E$1-2</f>
        <v>2016</v>
      </c>
      <c r="I2" s="74">
        <f>$E$1-1</f>
        <v>2017</v>
      </c>
      <c r="J2" s="74">
        <f>$E$1</f>
        <v>2018</v>
      </c>
    </row>
    <row r="3" spans="1:10" s="69" customFormat="1" ht="11.25" hidden="1">
      <c r="A3" s="75"/>
      <c r="D3" s="76"/>
      <c r="G3" s="69" t="s">
        <v>161</v>
      </c>
      <c r="H3" s="69" t="s">
        <v>162</v>
      </c>
      <c r="I3" s="69" t="s">
        <v>161</v>
      </c>
      <c r="J3" s="69" t="s">
        <v>161</v>
      </c>
    </row>
    <row r="4" spans="1:4" s="81" customFormat="1" ht="11.25" hidden="1">
      <c r="A4" s="77"/>
      <c r="B4" s="78"/>
      <c r="C4" s="79"/>
      <c r="D4" s="80"/>
    </row>
    <row r="5" spans="1:4" s="81" customFormat="1" ht="11.25" hidden="1">
      <c r="A5" s="77"/>
      <c r="B5" s="78"/>
      <c r="C5" s="79"/>
      <c r="D5" s="80"/>
    </row>
    <row r="6" spans="1:4" s="81" customFormat="1" ht="11.25" hidden="1">
      <c r="A6" s="82"/>
      <c r="B6" s="78"/>
      <c r="C6" s="79"/>
      <c r="D6" s="80"/>
    </row>
    <row r="7" spans="1:4" s="87" customFormat="1" ht="11.25">
      <c r="A7" s="83"/>
      <c r="B7" s="84"/>
      <c r="C7" s="85"/>
      <c r="D7" s="86"/>
    </row>
    <row r="8" spans="1:11" s="81" customFormat="1" ht="29.25" customHeight="1">
      <c r="A8" s="82"/>
      <c r="B8" s="78"/>
      <c r="C8" s="89"/>
      <c r="D8" s="252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 по технологическому расходу электроэнергии (мощности) - потерям в электрических сетях на 2018 год в регионе:  (поквартально)</v>
      </c>
      <c r="E8" s="252"/>
      <c r="F8" s="252"/>
      <c r="G8" s="252"/>
      <c r="H8" s="252"/>
      <c r="I8" s="252"/>
      <c r="J8" s="252"/>
      <c r="K8" s="90"/>
    </row>
    <row r="9" spans="1:10" s="95" customFormat="1" ht="11.25">
      <c r="A9" s="91"/>
      <c r="B9" s="92"/>
      <c r="C9" s="93"/>
      <c r="D9" s="94"/>
      <c r="E9" s="94"/>
      <c r="F9" s="94"/>
      <c r="G9" s="94"/>
      <c r="H9" s="94"/>
      <c r="I9" s="94"/>
      <c r="J9" s="94"/>
    </row>
    <row r="10" spans="1:10" s="81" customFormat="1" ht="52.5" customHeight="1">
      <c r="A10" s="82"/>
      <c r="B10" s="78"/>
      <c r="C10" s="79"/>
      <c r="D10" s="185" t="s">
        <v>8</v>
      </c>
      <c r="E10" s="185" t="s">
        <v>164</v>
      </c>
      <c r="F10" s="186" t="s">
        <v>165</v>
      </c>
      <c r="G10" s="187" t="str">
        <f>"I квартал "&amp;god</f>
        <v>I квартал 2018</v>
      </c>
      <c r="H10" s="187" t="str">
        <f>"II квартал "&amp;god</f>
        <v>II квартал 2018</v>
      </c>
      <c r="I10" s="187" t="str">
        <f>"III квартал "&amp;god</f>
        <v>III квартал 2018</v>
      </c>
      <c r="J10" s="187" t="str">
        <f>"IV квартал "&amp;god</f>
        <v>IV квартал 2018</v>
      </c>
    </row>
    <row r="11" spans="1:10" s="81" customFormat="1" ht="11.25">
      <c r="A11" s="82"/>
      <c r="B11" s="78"/>
      <c r="C11" s="79"/>
      <c r="D11" s="188">
        <v>1</v>
      </c>
      <c r="E11" s="188">
        <v>2</v>
      </c>
      <c r="F11" s="188">
        <v>3</v>
      </c>
      <c r="G11" s="188">
        <v>4</v>
      </c>
      <c r="H11" s="188">
        <v>5</v>
      </c>
      <c r="I11" s="188">
        <v>6</v>
      </c>
      <c r="J11" s="188">
        <v>7</v>
      </c>
    </row>
    <row r="12" spans="1:10" s="81" customFormat="1" ht="11.25">
      <c r="A12" s="82"/>
      <c r="B12" s="78"/>
      <c r="C12" s="79"/>
      <c r="D12" s="117"/>
      <c r="E12" s="117" t="s">
        <v>152</v>
      </c>
      <c r="F12" s="118"/>
      <c r="G12" s="119"/>
      <c r="H12" s="119"/>
      <c r="I12" s="119"/>
      <c r="J12" s="119"/>
    </row>
    <row r="13" spans="1:10" s="81" customFormat="1" ht="11.25">
      <c r="A13" s="82" t="s">
        <v>143</v>
      </c>
      <c r="B13" s="78" t="s">
        <v>166</v>
      </c>
      <c r="C13" s="79"/>
      <c r="D13" s="120">
        <v>1</v>
      </c>
      <c r="E13" s="121" t="s">
        <v>167</v>
      </c>
      <c r="F13" s="120" t="s">
        <v>114</v>
      </c>
      <c r="G13" s="137">
        <f>SUM('Форма 3.1'!J13:L13)</f>
        <v>0</v>
      </c>
      <c r="H13" s="137">
        <f>SUM('Форма 3.1'!M13:O13)</f>
        <v>0</v>
      </c>
      <c r="I13" s="137">
        <f>SUM('Форма 3.1'!P13:R13)</f>
        <v>0</v>
      </c>
      <c r="J13" s="137">
        <f>SUM('Форма 3.1'!S13:U13)</f>
        <v>0</v>
      </c>
    </row>
    <row r="14" spans="1:10" s="81" customFormat="1" ht="22.5">
      <c r="A14" s="82" t="s">
        <v>144</v>
      </c>
      <c r="B14" s="78" t="s">
        <v>168</v>
      </c>
      <c r="C14" s="79"/>
      <c r="D14" s="120">
        <v>2</v>
      </c>
      <c r="E14" s="121" t="s">
        <v>169</v>
      </c>
      <c r="F14" s="120" t="s">
        <v>114</v>
      </c>
      <c r="G14" s="137">
        <f>SUM('Форма 3.1'!J14:L14)</f>
        <v>0</v>
      </c>
      <c r="H14" s="137">
        <f>SUM('Форма 3.1'!M14:O14)</f>
        <v>0</v>
      </c>
      <c r="I14" s="137">
        <f>SUM('Форма 3.1'!P14:R14)</f>
        <v>0</v>
      </c>
      <c r="J14" s="137">
        <f>SUM('Форма 3.1'!S14:U14)</f>
        <v>0</v>
      </c>
    </row>
    <row r="15" spans="1:10" s="81" customFormat="1" ht="11.25">
      <c r="A15" s="82" t="s">
        <v>170</v>
      </c>
      <c r="B15" s="78" t="s">
        <v>171</v>
      </c>
      <c r="C15" s="79"/>
      <c r="D15" s="120" t="s">
        <v>153</v>
      </c>
      <c r="E15" s="122" t="s">
        <v>171</v>
      </c>
      <c r="F15" s="120" t="s">
        <v>114</v>
      </c>
      <c r="G15" s="137">
        <f>SUM('Форма 3.1'!J15:L15)</f>
        <v>0</v>
      </c>
      <c r="H15" s="137">
        <f>SUM('Форма 3.1'!M15:O15)</f>
        <v>0</v>
      </c>
      <c r="I15" s="137">
        <f>SUM('Форма 3.1'!P15:R15)</f>
        <v>0</v>
      </c>
      <c r="J15" s="137">
        <f>SUM('Форма 3.1'!S15:U15)</f>
        <v>0</v>
      </c>
    </row>
    <row r="16" spans="1:10" ht="22.5">
      <c r="A16" s="82" t="s">
        <v>172</v>
      </c>
      <c r="B16" s="78" t="s">
        <v>173</v>
      </c>
      <c r="D16" s="120" t="s">
        <v>154</v>
      </c>
      <c r="E16" s="122" t="s">
        <v>173</v>
      </c>
      <c r="F16" s="120" t="s">
        <v>114</v>
      </c>
      <c r="G16" s="137">
        <f>SUM('Форма 3.1'!J16:L16)</f>
        <v>0</v>
      </c>
      <c r="H16" s="137">
        <f>SUM('Форма 3.1'!M16:O16)</f>
        <v>0</v>
      </c>
      <c r="I16" s="137">
        <f>SUM('Форма 3.1'!P16:R16)</f>
        <v>0</v>
      </c>
      <c r="J16" s="137">
        <f>SUM('Форма 3.1'!S16:U16)</f>
        <v>0</v>
      </c>
    </row>
    <row r="17" spans="1:10" ht="12">
      <c r="A17" s="82" t="s">
        <v>145</v>
      </c>
      <c r="B17" s="78" t="s">
        <v>174</v>
      </c>
      <c r="D17" s="120">
        <v>3</v>
      </c>
      <c r="E17" s="123" t="s">
        <v>175</v>
      </c>
      <c r="F17" s="124" t="s">
        <v>176</v>
      </c>
      <c r="G17" s="138">
        <f>IF(G13=0,0,G14/G13*100)</f>
        <v>0</v>
      </c>
      <c r="H17" s="138">
        <f>IF(H13=0,0,H14/H13*100)</f>
        <v>0</v>
      </c>
      <c r="I17" s="138">
        <f>IF(I13=0,0,I14/I13*100)</f>
        <v>0</v>
      </c>
      <c r="J17" s="138">
        <f>IF(J13=0,0,J14/J13*100)</f>
        <v>0</v>
      </c>
    </row>
    <row r="18" spans="1:10" ht="12">
      <c r="A18" s="82" t="s">
        <v>146</v>
      </c>
      <c r="B18" s="78" t="s">
        <v>177</v>
      </c>
      <c r="D18" s="120">
        <v>4</v>
      </c>
      <c r="E18" s="123" t="s">
        <v>178</v>
      </c>
      <c r="F18" s="120" t="s">
        <v>114</v>
      </c>
      <c r="G18" s="137">
        <f>SUM('Форма 3.1'!J18:L18)</f>
        <v>0</v>
      </c>
      <c r="H18" s="137">
        <f>SUM('Форма 3.1'!M18:O18)</f>
        <v>0</v>
      </c>
      <c r="I18" s="137">
        <f>SUM('Форма 3.1'!P18:R18)</f>
        <v>0</v>
      </c>
      <c r="J18" s="137">
        <f>SUM('Форма 3.1'!S18:U18)</f>
        <v>0</v>
      </c>
    </row>
    <row r="19" spans="1:10" ht="12">
      <c r="A19" s="82" t="s">
        <v>179</v>
      </c>
      <c r="B19" s="78" t="s">
        <v>180</v>
      </c>
      <c r="D19" s="120" t="s">
        <v>181</v>
      </c>
      <c r="E19" s="125" t="s">
        <v>180</v>
      </c>
      <c r="F19" s="120" t="s">
        <v>114</v>
      </c>
      <c r="G19" s="137">
        <f>SUM('Форма 3.1'!J19:L19)</f>
        <v>0</v>
      </c>
      <c r="H19" s="137">
        <f>SUM('Форма 3.1'!M19:O19)</f>
        <v>0</v>
      </c>
      <c r="I19" s="137">
        <f>SUM('Форма 3.1'!P19:R19)</f>
        <v>0</v>
      </c>
      <c r="J19" s="137">
        <f>SUM('Форма 3.1'!S19:U19)</f>
        <v>0</v>
      </c>
    </row>
    <row r="20" spans="1:10" ht="22.5">
      <c r="A20" s="82" t="s">
        <v>182</v>
      </c>
      <c r="B20" s="78" t="s">
        <v>183</v>
      </c>
      <c r="D20" s="120" t="s">
        <v>184</v>
      </c>
      <c r="E20" s="125" t="s">
        <v>183</v>
      </c>
      <c r="F20" s="120" t="s">
        <v>114</v>
      </c>
      <c r="G20" s="137">
        <f>SUM('Форма 3.1'!J20:L20)</f>
        <v>0</v>
      </c>
      <c r="H20" s="137">
        <f>SUM('Форма 3.1'!M20:O20)</f>
        <v>0</v>
      </c>
      <c r="I20" s="137">
        <f>SUM('Форма 3.1'!P20:R20)</f>
        <v>0</v>
      </c>
      <c r="J20" s="137">
        <f>SUM('Форма 3.1'!S20:U20)</f>
        <v>0</v>
      </c>
    </row>
    <row r="21" spans="1:10" ht="12">
      <c r="A21" s="82"/>
      <c r="B21" s="78"/>
      <c r="D21" s="117"/>
      <c r="E21" s="117" t="s">
        <v>155</v>
      </c>
      <c r="F21" s="126"/>
      <c r="G21" s="140"/>
      <c r="H21" s="140"/>
      <c r="I21" s="140"/>
      <c r="J21" s="140"/>
    </row>
    <row r="22" spans="1:10" ht="12">
      <c r="A22" s="82" t="s">
        <v>147</v>
      </c>
      <c r="B22" s="78" t="s">
        <v>166</v>
      </c>
      <c r="D22" s="120" t="s">
        <v>111</v>
      </c>
      <c r="E22" s="121" t="s">
        <v>167</v>
      </c>
      <c r="F22" s="120" t="s">
        <v>129</v>
      </c>
      <c r="G22" s="137">
        <f>SUM('Форма 3.1'!J22:L22)/3</f>
        <v>0</v>
      </c>
      <c r="H22" s="137">
        <f>SUM('Форма 3.1'!M22:O22)/3</f>
        <v>0</v>
      </c>
      <c r="I22" s="137">
        <f>SUM('Форма 3.1'!P22:R22)/3</f>
        <v>0</v>
      </c>
      <c r="J22" s="137">
        <f>SUM('Форма 3.1'!S22:U22)/3</f>
        <v>0</v>
      </c>
    </row>
    <row r="23" spans="1:10" ht="22.5">
      <c r="A23" s="82" t="s">
        <v>148</v>
      </c>
      <c r="B23" s="78" t="s">
        <v>168</v>
      </c>
      <c r="D23" s="120" t="s">
        <v>112</v>
      </c>
      <c r="E23" s="121" t="s">
        <v>169</v>
      </c>
      <c r="F23" s="120" t="s">
        <v>129</v>
      </c>
      <c r="G23" s="137">
        <f>SUM('Форма 3.1'!J23:L23)/3</f>
        <v>0</v>
      </c>
      <c r="H23" s="137">
        <f>SUM('Форма 3.1'!M23:O23)/3</f>
        <v>0</v>
      </c>
      <c r="I23" s="137">
        <f>SUM('Форма 3.1'!P23:R23)/3</f>
        <v>0</v>
      </c>
      <c r="J23" s="137">
        <f>SUM('Форма 3.1'!S23:U23)/3</f>
        <v>0</v>
      </c>
    </row>
    <row r="24" spans="1:10" ht="12">
      <c r="A24" s="82" t="s">
        <v>185</v>
      </c>
      <c r="B24" s="78" t="s">
        <v>171</v>
      </c>
      <c r="D24" s="120" t="s">
        <v>186</v>
      </c>
      <c r="E24" s="122" t="s">
        <v>171</v>
      </c>
      <c r="F24" s="120" t="s">
        <v>129</v>
      </c>
      <c r="G24" s="137">
        <f>SUM('Форма 3.1'!J24:L24)/3</f>
        <v>0</v>
      </c>
      <c r="H24" s="137">
        <f>SUM('Форма 3.1'!M24:O24)/3</f>
        <v>0</v>
      </c>
      <c r="I24" s="137">
        <f>SUM('Форма 3.1'!P24:R24)/3</f>
        <v>0</v>
      </c>
      <c r="J24" s="137">
        <f>SUM('Форма 3.1'!S24:U24)/3</f>
        <v>0</v>
      </c>
    </row>
    <row r="25" spans="1:10" ht="22.5">
      <c r="A25" s="82" t="s">
        <v>187</v>
      </c>
      <c r="B25" s="78" t="s">
        <v>173</v>
      </c>
      <c r="D25" s="120" t="s">
        <v>188</v>
      </c>
      <c r="E25" s="122" t="s">
        <v>173</v>
      </c>
      <c r="F25" s="120" t="s">
        <v>129</v>
      </c>
      <c r="G25" s="137">
        <f>SUM('Форма 3.1'!J25:L25)/3</f>
        <v>0</v>
      </c>
      <c r="H25" s="137">
        <f>SUM('Форма 3.1'!M25:O25)/3</f>
        <v>0</v>
      </c>
      <c r="I25" s="137">
        <f>SUM('Форма 3.1'!P25:R25)/3</f>
        <v>0</v>
      </c>
      <c r="J25" s="137">
        <f>SUM('Форма 3.1'!S25:U25)/3</f>
        <v>0</v>
      </c>
    </row>
    <row r="26" spans="1:10" ht="12">
      <c r="A26" s="82" t="s">
        <v>149</v>
      </c>
      <c r="B26" s="78" t="s">
        <v>174</v>
      </c>
      <c r="D26" s="120" t="s">
        <v>113</v>
      </c>
      <c r="E26" s="123" t="s">
        <v>175</v>
      </c>
      <c r="F26" s="124" t="s">
        <v>176</v>
      </c>
      <c r="G26" s="138">
        <f>IF(G22=0,0,G23/G22*100)</f>
        <v>0</v>
      </c>
      <c r="H26" s="138">
        <f>IF(H22=0,0,H23/H22*100)</f>
        <v>0</v>
      </c>
      <c r="I26" s="138">
        <f>IF(I22=0,0,I23/I22*100)</f>
        <v>0</v>
      </c>
      <c r="J26" s="138">
        <f>IF(J22=0,0,J23/J22*100)</f>
        <v>0</v>
      </c>
    </row>
    <row r="27" spans="1:10" ht="12">
      <c r="A27" s="82" t="s">
        <v>150</v>
      </c>
      <c r="B27" s="78" t="s">
        <v>177</v>
      </c>
      <c r="D27" s="120" t="s">
        <v>189</v>
      </c>
      <c r="E27" s="123" t="s">
        <v>190</v>
      </c>
      <c r="F27" s="120" t="s">
        <v>129</v>
      </c>
      <c r="G27" s="137">
        <f>SUM('Форма 3.1'!J27:L27)/3</f>
        <v>0</v>
      </c>
      <c r="H27" s="137">
        <f>SUM('Форма 3.1'!M27:O27)/3</f>
        <v>0</v>
      </c>
      <c r="I27" s="137">
        <f>SUM('Форма 3.1'!P27:R27)/3</f>
        <v>0</v>
      </c>
      <c r="J27" s="137">
        <f>SUM('Форма 3.1'!S27:U27)/3</f>
        <v>0</v>
      </c>
    </row>
    <row r="28" spans="1:10" ht="12">
      <c r="A28" s="82" t="s">
        <v>191</v>
      </c>
      <c r="B28" s="78" t="s">
        <v>180</v>
      </c>
      <c r="D28" s="120" t="s">
        <v>192</v>
      </c>
      <c r="E28" s="125" t="s">
        <v>180</v>
      </c>
      <c r="F28" s="120" t="s">
        <v>129</v>
      </c>
      <c r="G28" s="137">
        <f>SUM('Форма 3.1'!J28:L28)/3</f>
        <v>0</v>
      </c>
      <c r="H28" s="137">
        <f>SUM('Форма 3.1'!M28:O28)/3</f>
        <v>0</v>
      </c>
      <c r="I28" s="137">
        <f>SUM('Форма 3.1'!P28:R28)/3</f>
        <v>0</v>
      </c>
      <c r="J28" s="137">
        <f>SUM('Форма 3.1'!S28:U28)/3</f>
        <v>0</v>
      </c>
    </row>
    <row r="29" spans="1:10" ht="22.5">
      <c r="A29" s="82" t="s">
        <v>193</v>
      </c>
      <c r="B29" s="78" t="s">
        <v>183</v>
      </c>
      <c r="D29" s="120" t="s">
        <v>194</v>
      </c>
      <c r="E29" s="125" t="s">
        <v>183</v>
      </c>
      <c r="F29" s="120" t="s">
        <v>129</v>
      </c>
      <c r="G29" s="137">
        <f>SUM('Форма 3.1'!J29:L29)/3</f>
        <v>0</v>
      </c>
      <c r="H29" s="137">
        <f>SUM('Форма 3.1'!M29:O29)/3</f>
        <v>0</v>
      </c>
      <c r="I29" s="137">
        <f>SUM('Форма 3.1'!P29:R29)/3</f>
        <v>0</v>
      </c>
      <c r="J29" s="137">
        <f>SUM('Форма 3.1'!S29:U29)/3</f>
        <v>0</v>
      </c>
    </row>
    <row r="30" spans="1:10" ht="12">
      <c r="A30" s="82" t="s">
        <v>151</v>
      </c>
      <c r="B30" s="78" t="s">
        <v>195</v>
      </c>
      <c r="D30" s="120" t="s">
        <v>196</v>
      </c>
      <c r="E30" s="121" t="s">
        <v>197</v>
      </c>
      <c r="F30" s="124" t="s">
        <v>129</v>
      </c>
      <c r="G30" s="137">
        <f>SUM('Форма 3.1'!J30:L30)/3</f>
        <v>0</v>
      </c>
      <c r="H30" s="137">
        <f>SUM('Форма 3.1'!M30:O30)/3</f>
        <v>0</v>
      </c>
      <c r="I30" s="137">
        <f>SUM('Форма 3.1'!P30:R30)/3</f>
        <v>0</v>
      </c>
      <c r="J30" s="137">
        <f>SUM('Форма 3.1'!S30:U30)/3</f>
        <v>0</v>
      </c>
    </row>
    <row r="31" spans="1:10" ht="12">
      <c r="A31" s="82" t="s">
        <v>198</v>
      </c>
      <c r="B31" s="78" t="s">
        <v>171</v>
      </c>
      <c r="D31" s="120" t="s">
        <v>199</v>
      </c>
      <c r="E31" s="122" t="s">
        <v>171</v>
      </c>
      <c r="F31" s="124" t="s">
        <v>129</v>
      </c>
      <c r="G31" s="137">
        <f>SUM('Форма 3.1'!J31:L31)/3</f>
        <v>0</v>
      </c>
      <c r="H31" s="137">
        <f>SUM('Форма 3.1'!M31:O31)/3</f>
        <v>0</v>
      </c>
      <c r="I31" s="137">
        <f>SUM('Форма 3.1'!P31:R31)/3</f>
        <v>0</v>
      </c>
      <c r="J31" s="137">
        <f>SUM('Форма 3.1'!S31:U31)/3</f>
        <v>0</v>
      </c>
    </row>
    <row r="32" spans="1:10" ht="22.5" customHeight="1">
      <c r="A32" s="82" t="s">
        <v>200</v>
      </c>
      <c r="B32" s="78" t="s">
        <v>201</v>
      </c>
      <c r="D32" s="120" t="s">
        <v>202</v>
      </c>
      <c r="E32" s="195" t="str">
        <f>"сторонних потребителей (субабонентов)"&amp;IF(regionException_flag=1,", в т.ч.","")</f>
        <v>сторонних потребителей (субабонентов)</v>
      </c>
      <c r="F32" s="124" t="s">
        <v>129</v>
      </c>
      <c r="G32" s="137">
        <f>SUM('Форма 3.1'!J32:L32)/3</f>
        <v>0</v>
      </c>
      <c r="H32" s="137">
        <f>SUM('Форма 3.1'!M32:O32)/3</f>
        <v>0</v>
      </c>
      <c r="I32" s="137">
        <f>SUM('Форма 3.1'!P32:R32)/3</f>
        <v>0</v>
      </c>
      <c r="J32" s="137">
        <f>SUM('Форма 3.1'!S32:U32)/3</f>
        <v>0</v>
      </c>
    </row>
    <row r="33" spans="1:10" ht="22.5">
      <c r="A33" s="82" t="s">
        <v>198</v>
      </c>
      <c r="B33" s="78" t="s">
        <v>171</v>
      </c>
      <c r="D33" s="196" t="s">
        <v>241</v>
      </c>
      <c r="E33" s="197" t="s">
        <v>242</v>
      </c>
      <c r="F33" s="124" t="s">
        <v>129</v>
      </c>
      <c r="G33" s="137">
        <f>SUM('Форма 3.1'!J33:L33)/3</f>
        <v>0</v>
      </c>
      <c r="H33" s="137">
        <f>SUM('Форма 3.1'!M33:O33)/3</f>
        <v>0</v>
      </c>
      <c r="I33" s="137">
        <f>SUM('Форма 3.1'!P33:R33)/3</f>
        <v>0</v>
      </c>
      <c r="J33" s="137">
        <f>SUM('Форма 3.1'!S33:U33)/3</f>
        <v>0</v>
      </c>
    </row>
    <row r="34" spans="1:5" ht="12">
      <c r="A34" s="82"/>
      <c r="B34" s="78"/>
      <c r="E34" s="96"/>
    </row>
    <row r="35" spans="1:2" ht="12">
      <c r="A35" s="82"/>
      <c r="B35" s="78"/>
    </row>
    <row r="36" spans="1:2" ht="12">
      <c r="A36" s="82"/>
      <c r="B36" s="78"/>
    </row>
    <row r="37" spans="1:10" ht="20.25" customHeight="1">
      <c r="A37" s="82"/>
      <c r="B37" s="78"/>
      <c r="D37" s="254" t="s">
        <v>130</v>
      </c>
      <c r="E37" s="254"/>
      <c r="F37" s="255"/>
      <c r="G37" s="251"/>
      <c r="H37" s="251"/>
      <c r="I37" s="251"/>
      <c r="J37" s="251"/>
    </row>
    <row r="38" spans="1:10" ht="12">
      <c r="A38" s="82"/>
      <c r="B38" s="78"/>
      <c r="E38" s="98"/>
      <c r="F38" s="99"/>
      <c r="G38" s="100"/>
      <c r="H38" s="100"/>
      <c r="I38" s="100"/>
      <c r="J38" s="100"/>
    </row>
    <row r="39" spans="1:10" ht="22.5" customHeight="1">
      <c r="A39" s="82"/>
      <c r="B39" s="78"/>
      <c r="D39" s="254" t="s">
        <v>131</v>
      </c>
      <c r="E39" s="254"/>
      <c r="F39" s="255"/>
      <c r="G39" s="251"/>
      <c r="H39" s="251"/>
      <c r="I39" s="251"/>
      <c r="J39" s="251"/>
    </row>
    <row r="40" spans="4:10" ht="12">
      <c r="D40" s="253"/>
      <c r="E40" s="253"/>
      <c r="F40" s="253"/>
      <c r="G40" s="253"/>
      <c r="H40" s="102"/>
      <c r="I40" s="102"/>
      <c r="J40" s="102"/>
    </row>
    <row r="41" ht="12">
      <c r="E41" s="103"/>
    </row>
  </sheetData>
  <sheetProtection password="BC0D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L39" sqref="L39"/>
    </sheetView>
  </sheetViews>
  <sheetFormatPr defaultColWidth="9.140625" defaultRowHeight="11.25"/>
  <cols>
    <col min="1" max="2" width="0" style="58" hidden="1" customWidth="1"/>
    <col min="3" max="3" width="3.7109375" style="58" customWidth="1"/>
    <col min="4" max="6" width="10.7109375" style="58" customWidth="1"/>
    <col min="7" max="13" width="10.7109375" style="81" customWidth="1"/>
    <col min="14" max="14" width="11.7109375" style="58" bestFit="1" customWidth="1"/>
    <col min="15" max="16384" width="9.140625" style="58" customWidth="1"/>
  </cols>
  <sheetData>
    <row r="1" spans="1:13" s="78" customFormat="1" ht="11.25" hidden="1">
      <c r="A1" s="104"/>
      <c r="B1" s="104"/>
      <c r="C1" s="105">
        <v>0</v>
      </c>
      <c r="D1" s="105"/>
      <c r="E1" s="105">
        <v>0</v>
      </c>
      <c r="F1" s="65">
        <v>0</v>
      </c>
      <c r="G1" s="66">
        <f>god</f>
        <v>2018</v>
      </c>
      <c r="H1" s="66"/>
      <c r="I1" s="106" t="s">
        <v>5</v>
      </c>
      <c r="J1" s="106" t="s">
        <v>5</v>
      </c>
      <c r="K1" s="106" t="s">
        <v>5</v>
      </c>
      <c r="L1" s="106"/>
      <c r="M1" s="106" t="s">
        <v>128</v>
      </c>
    </row>
    <row r="2" spans="1:13" s="108" customFormat="1" ht="11.25" hidden="1">
      <c r="A2" s="107"/>
      <c r="B2" s="107"/>
      <c r="I2" s="109">
        <f>G1-2</f>
        <v>2016</v>
      </c>
      <c r="J2" s="109">
        <f>G1-2</f>
        <v>2016</v>
      </c>
      <c r="K2" s="109">
        <f>G1-1</f>
        <v>2017</v>
      </c>
      <c r="L2" s="109"/>
      <c r="M2" s="109">
        <f>$G$1</f>
        <v>2018</v>
      </c>
    </row>
    <row r="3" spans="1:13" s="106" customFormat="1" ht="11.25" hidden="1">
      <c r="A3" s="110"/>
      <c r="B3" s="110"/>
      <c r="I3" s="106" t="s">
        <v>161</v>
      </c>
      <c r="J3" s="106" t="s">
        <v>162</v>
      </c>
      <c r="K3" s="106" t="s">
        <v>161</v>
      </c>
      <c r="M3" s="106" t="s">
        <v>161</v>
      </c>
    </row>
    <row r="4" ht="11.25" hidden="1"/>
    <row r="5" ht="11.25" hidden="1"/>
    <row r="6" ht="11.25" hidden="1"/>
    <row r="7" spans="7:13" ht="11.25" hidden="1">
      <c r="G7" s="87"/>
      <c r="H7" s="87"/>
      <c r="I7" s="87"/>
      <c r="J7" s="87"/>
      <c r="K7" s="87"/>
      <c r="L7" s="87"/>
      <c r="M7" s="87"/>
    </row>
    <row r="8" spans="7:13" ht="11.25">
      <c r="G8" s="87"/>
      <c r="H8" s="87"/>
      <c r="I8" s="87"/>
      <c r="J8" s="87"/>
      <c r="K8" s="87"/>
      <c r="L8" s="87"/>
      <c r="M8" s="87"/>
    </row>
    <row r="9" spans="4:13" ht="29.25" customHeight="1">
      <c r="D9" s="258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 на 2018 год в регионе: </v>
      </c>
      <c r="E9" s="258"/>
      <c r="F9" s="258"/>
      <c r="G9" s="258"/>
      <c r="H9" s="258"/>
      <c r="I9" s="258"/>
      <c r="J9" s="258"/>
      <c r="K9" s="258"/>
      <c r="L9" s="258"/>
      <c r="M9" s="258"/>
    </row>
    <row r="10" spans="4:13" ht="30" customHeight="1">
      <c r="D10" s="128" t="str">
        <f>"Если в "&amp;god-1&amp;" году организация не получала норматив, то укажите год, когда этот норматив был получен в последний раз."</f>
        <v>Если в 2017 году организация не получала норматив, то укажите год, когда этот норматив был получен в последний раз.</v>
      </c>
      <c r="E10" s="129"/>
      <c r="F10" s="129"/>
      <c r="G10" s="129"/>
      <c r="H10" s="129"/>
      <c r="I10" s="129"/>
      <c r="J10" s="129"/>
      <c r="K10" s="129"/>
      <c r="L10" s="129"/>
      <c r="M10" s="129"/>
    </row>
    <row r="11" spans="4:13" ht="16.5" customHeight="1">
      <c r="D11" s="256" t="s">
        <v>259</v>
      </c>
      <c r="E11" s="256"/>
      <c r="F11" s="256"/>
      <c r="G11" s="256"/>
      <c r="H11" s="256"/>
      <c r="I11" s="257">
        <f>IF(god="","(Не определено)",god)</f>
        <v>2018</v>
      </c>
      <c r="J11" s="259"/>
      <c r="K11" s="259"/>
      <c r="L11" s="259"/>
      <c r="M11" s="259"/>
    </row>
    <row r="12" spans="4:13" ht="28.5" customHeight="1">
      <c r="D12" s="257" t="s">
        <v>203</v>
      </c>
      <c r="E12" s="260" t="s">
        <v>204</v>
      </c>
      <c r="F12" s="260"/>
      <c r="G12" s="257" t="s">
        <v>205</v>
      </c>
      <c r="H12" s="257"/>
      <c r="I12" s="257" t="s">
        <v>203</v>
      </c>
      <c r="J12" s="260" t="s">
        <v>204</v>
      </c>
      <c r="K12" s="260"/>
      <c r="L12" s="257" t="s">
        <v>205</v>
      </c>
      <c r="M12" s="257"/>
    </row>
    <row r="13" spans="4:13" ht="33.75">
      <c r="D13" s="257"/>
      <c r="E13" s="190" t="s">
        <v>206</v>
      </c>
      <c r="F13" s="190" t="s">
        <v>176</v>
      </c>
      <c r="G13" s="189" t="s">
        <v>207</v>
      </c>
      <c r="H13" s="189" t="s">
        <v>208</v>
      </c>
      <c r="I13" s="259"/>
      <c r="J13" s="190" t="s">
        <v>206</v>
      </c>
      <c r="K13" s="190" t="s">
        <v>176</v>
      </c>
      <c r="L13" s="189" t="s">
        <v>207</v>
      </c>
      <c r="M13" s="189" t="s">
        <v>208</v>
      </c>
    </row>
    <row r="14" spans="4:13" ht="11.25">
      <c r="D14" s="191">
        <v>1</v>
      </c>
      <c r="E14" s="191">
        <v>2</v>
      </c>
      <c r="F14" s="191">
        <v>3</v>
      </c>
      <c r="G14" s="191">
        <v>4</v>
      </c>
      <c r="H14" s="191">
        <v>5</v>
      </c>
      <c r="I14" s="191">
        <v>6</v>
      </c>
      <c r="J14" s="191">
        <v>7</v>
      </c>
      <c r="K14" s="191">
        <v>8</v>
      </c>
      <c r="L14" s="191">
        <v>9</v>
      </c>
      <c r="M14" s="191">
        <v>10</v>
      </c>
    </row>
    <row r="15" spans="4:13" ht="16.5" customHeight="1">
      <c r="D15" s="139"/>
      <c r="E15" s="139"/>
      <c r="F15" s="135"/>
      <c r="G15" s="224"/>
      <c r="H15" s="215"/>
      <c r="I15" s="136"/>
      <c r="J15" s="136"/>
      <c r="K15" s="216"/>
      <c r="L15" s="224"/>
      <c r="M15" s="217"/>
    </row>
  </sheetData>
  <sheetProtection password="BC0D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prompt="Выберите значения, выполнив двойной щелчок левой кнопки мыши по ячейке; введите значение вручную в формате ДД.ММ.ГГГГ или выберите значение из календарика, щелкнув по иконке" errorTitle="Ошибка" error="Выберите значения, выполнив двойной щелчок левой кнопки мыши по ячейке или введите значение вручную в формате ДД.ММ.ГГГГ!" sqref="G15 L15">
      <formula1>1</formula1>
      <formula2>55153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16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/>
  <cols>
    <col min="1" max="2" width="0" style="58" hidden="1" customWidth="1"/>
    <col min="3" max="3" width="4.28125" style="58" customWidth="1"/>
    <col min="4" max="4" width="5.7109375" style="58" customWidth="1"/>
    <col min="5" max="5" width="38.28125" style="58" customWidth="1"/>
    <col min="6" max="6" width="45.7109375" style="58" customWidth="1"/>
    <col min="7" max="7" width="9.421875" style="81" customWidth="1"/>
    <col min="8" max="23" width="10.7109375" style="81" customWidth="1"/>
    <col min="24" max="24" width="11.7109375" style="58" bestFit="1" customWidth="1"/>
    <col min="25" max="16384" width="9.140625" style="58" customWidth="1"/>
  </cols>
  <sheetData>
    <row r="1" spans="1:24" s="60" customFormat="1" ht="12" hidden="1">
      <c r="A1" s="111"/>
      <c r="B1" s="111"/>
      <c r="C1" s="62">
        <v>0</v>
      </c>
      <c r="D1" s="62"/>
      <c r="E1" s="105">
        <v>0</v>
      </c>
      <c r="F1" s="65">
        <v>0</v>
      </c>
      <c r="G1" s="66">
        <f>god</f>
        <v>2018</v>
      </c>
      <c r="H1" s="112" t="s">
        <v>5</v>
      </c>
      <c r="I1" s="106" t="s">
        <v>5</v>
      </c>
      <c r="J1" s="106" t="s">
        <v>5</v>
      </c>
      <c r="K1" s="106" t="s">
        <v>128</v>
      </c>
      <c r="L1" s="106" t="s">
        <v>132</v>
      </c>
      <c r="M1" s="106" t="s">
        <v>133</v>
      </c>
      <c r="N1" s="106" t="s">
        <v>134</v>
      </c>
      <c r="O1" s="106" t="s">
        <v>135</v>
      </c>
      <c r="P1" s="106" t="s">
        <v>136</v>
      </c>
      <c r="Q1" s="106" t="s">
        <v>137</v>
      </c>
      <c r="R1" s="106" t="s">
        <v>138</v>
      </c>
      <c r="S1" s="106" t="s">
        <v>139</v>
      </c>
      <c r="T1" s="106" t="s">
        <v>140</v>
      </c>
      <c r="U1" s="106" t="s">
        <v>141</v>
      </c>
      <c r="V1" s="106" t="s">
        <v>142</v>
      </c>
      <c r="W1" s="106" t="s">
        <v>5</v>
      </c>
      <c r="X1" s="78"/>
    </row>
    <row r="2" spans="1:23" s="108" customFormat="1" ht="11.25" hidden="1">
      <c r="A2" s="107"/>
      <c r="B2" s="107"/>
      <c r="H2" s="109">
        <f>G1-2</f>
        <v>2016</v>
      </c>
      <c r="I2" s="109">
        <f>G1-2</f>
        <v>2016</v>
      </c>
      <c r="J2" s="109">
        <f>G1-1</f>
        <v>2017</v>
      </c>
      <c r="K2" s="109">
        <f aca="true" t="shared" si="0" ref="K2:W2">$G$1</f>
        <v>2018</v>
      </c>
      <c r="L2" s="109">
        <f t="shared" si="0"/>
        <v>2018</v>
      </c>
      <c r="M2" s="109">
        <f t="shared" si="0"/>
        <v>2018</v>
      </c>
      <c r="N2" s="109">
        <f t="shared" si="0"/>
        <v>2018</v>
      </c>
      <c r="O2" s="109">
        <f t="shared" si="0"/>
        <v>2018</v>
      </c>
      <c r="P2" s="109">
        <f t="shared" si="0"/>
        <v>2018</v>
      </c>
      <c r="Q2" s="109">
        <f t="shared" si="0"/>
        <v>2018</v>
      </c>
      <c r="R2" s="109">
        <f t="shared" si="0"/>
        <v>2018</v>
      </c>
      <c r="S2" s="109">
        <f t="shared" si="0"/>
        <v>2018</v>
      </c>
      <c r="T2" s="109">
        <f t="shared" si="0"/>
        <v>2018</v>
      </c>
      <c r="U2" s="109">
        <f t="shared" si="0"/>
        <v>2018</v>
      </c>
      <c r="V2" s="109">
        <f t="shared" si="0"/>
        <v>2018</v>
      </c>
      <c r="W2" s="109">
        <f t="shared" si="0"/>
        <v>2018</v>
      </c>
    </row>
    <row r="3" spans="1:23" s="106" customFormat="1" ht="11.25" hidden="1">
      <c r="A3" s="110"/>
      <c r="B3" s="110"/>
      <c r="H3" s="106" t="s">
        <v>161</v>
      </c>
      <c r="I3" s="106" t="s">
        <v>162</v>
      </c>
      <c r="J3" s="106" t="s">
        <v>161</v>
      </c>
      <c r="K3" s="106" t="s">
        <v>161</v>
      </c>
      <c r="L3" s="106" t="s">
        <v>161</v>
      </c>
      <c r="M3" s="106" t="s">
        <v>161</v>
      </c>
      <c r="N3" s="106" t="s">
        <v>161</v>
      </c>
      <c r="O3" s="106" t="s">
        <v>161</v>
      </c>
      <c r="P3" s="106" t="s">
        <v>161</v>
      </c>
      <c r="Q3" s="106" t="s">
        <v>161</v>
      </c>
      <c r="R3" s="106" t="s">
        <v>161</v>
      </c>
      <c r="S3" s="106" t="s">
        <v>161</v>
      </c>
      <c r="T3" s="106" t="s">
        <v>161</v>
      </c>
      <c r="U3" s="106" t="s">
        <v>161</v>
      </c>
      <c r="V3" s="106" t="s">
        <v>161</v>
      </c>
      <c r="W3" s="106" t="s">
        <v>161</v>
      </c>
    </row>
    <row r="4" ht="11.25" hidden="1"/>
    <row r="5" ht="11.25" hidden="1"/>
    <row r="6" ht="11.25" hidden="1">
      <c r="W6" s="81" t="s">
        <v>163</v>
      </c>
    </row>
    <row r="7" spans="7:23" ht="11.25" hidden="1"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7:23" ht="11.25"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4:23" ht="25.5" customHeight="1">
      <c r="D9" s="252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 по технологическому расходу электроэнергии (мощности) - потерям в электрических сетях на 2018 год в регионе: </v>
      </c>
      <c r="E9" s="252"/>
      <c r="F9" s="252"/>
      <c r="G9" s="252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</row>
    <row r="10" spans="7:23" ht="11.25"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4:25" ht="27" customHeight="1">
      <c r="D11" s="192" t="s">
        <v>8</v>
      </c>
      <c r="E11" s="187" t="s">
        <v>124</v>
      </c>
      <c r="F11" s="193" t="s">
        <v>156</v>
      </c>
      <c r="G11" s="193" t="s">
        <v>165</v>
      </c>
      <c r="H11" s="187" t="str">
        <f aca="true" t="shared" si="1" ref="H11:W11">H3&amp;" "&amp;H2&amp;" "&amp;H1</f>
        <v>План 2016 Год</v>
      </c>
      <c r="I11" s="187" t="str">
        <f t="shared" si="1"/>
        <v>Факт 2016 Год</v>
      </c>
      <c r="J11" s="187" t="str">
        <f t="shared" si="1"/>
        <v>План 2017 Год</v>
      </c>
      <c r="K11" s="187" t="str">
        <f t="shared" si="1"/>
        <v>План 2018 Январь</v>
      </c>
      <c r="L11" s="187" t="str">
        <f t="shared" si="1"/>
        <v>План 2018 Февраль</v>
      </c>
      <c r="M11" s="187" t="str">
        <f t="shared" si="1"/>
        <v>План 2018 Март</v>
      </c>
      <c r="N11" s="187" t="str">
        <f t="shared" si="1"/>
        <v>План 2018 Апрель</v>
      </c>
      <c r="O11" s="187" t="str">
        <f t="shared" si="1"/>
        <v>План 2018 Май</v>
      </c>
      <c r="P11" s="187" t="str">
        <f t="shared" si="1"/>
        <v>План 2018 Июнь</v>
      </c>
      <c r="Q11" s="187" t="str">
        <f t="shared" si="1"/>
        <v>План 2018 Июль</v>
      </c>
      <c r="R11" s="187" t="str">
        <f t="shared" si="1"/>
        <v>План 2018 Август</v>
      </c>
      <c r="S11" s="187" t="str">
        <f t="shared" si="1"/>
        <v>План 2018 Сентябрь</v>
      </c>
      <c r="T11" s="187" t="str">
        <f t="shared" si="1"/>
        <v>План 2018 Октябрь</v>
      </c>
      <c r="U11" s="187" t="str">
        <f t="shared" si="1"/>
        <v>План 2018 Ноябрь</v>
      </c>
      <c r="V11" s="187" t="str">
        <f t="shared" si="1"/>
        <v>План 2018 Декабрь</v>
      </c>
      <c r="W11" s="187" t="str">
        <f t="shared" si="1"/>
        <v>План 2018 Год</v>
      </c>
      <c r="X11" s="113"/>
      <c r="Y11" s="113"/>
    </row>
    <row r="12" spans="4:25" ht="12" customHeight="1">
      <c r="D12" s="191">
        <v>1</v>
      </c>
      <c r="E12" s="191">
        <v>2</v>
      </c>
      <c r="F12" s="191">
        <v>3</v>
      </c>
      <c r="G12" s="191">
        <v>4</v>
      </c>
      <c r="H12" s="191">
        <v>5</v>
      </c>
      <c r="I12" s="191">
        <v>6</v>
      </c>
      <c r="J12" s="191">
        <v>7</v>
      </c>
      <c r="K12" s="191">
        <v>8</v>
      </c>
      <c r="L12" s="191">
        <v>9</v>
      </c>
      <c r="M12" s="191">
        <v>10</v>
      </c>
      <c r="N12" s="191">
        <v>11</v>
      </c>
      <c r="O12" s="191">
        <v>12</v>
      </c>
      <c r="P12" s="191">
        <v>13</v>
      </c>
      <c r="Q12" s="191">
        <v>14</v>
      </c>
      <c r="R12" s="191">
        <v>15</v>
      </c>
      <c r="S12" s="191">
        <v>16</v>
      </c>
      <c r="T12" s="191">
        <v>17</v>
      </c>
      <c r="U12" s="191">
        <v>18</v>
      </c>
      <c r="V12" s="191">
        <v>19</v>
      </c>
      <c r="W12" s="191">
        <v>20</v>
      </c>
      <c r="X12" s="113"/>
      <c r="Y12" s="113"/>
    </row>
    <row r="13" spans="4:25" ht="22.5" customHeight="1">
      <c r="D13" s="261" t="s">
        <v>115</v>
      </c>
      <c r="E13" s="262"/>
      <c r="F13" s="130" t="str">
        <f>"Заявленная мощность потребителей"&amp;IF(regionException_flag=1,", в т.ч.","")</f>
        <v>Заявленная мощность потребителей</v>
      </c>
      <c r="G13" s="131" t="s">
        <v>129</v>
      </c>
      <c r="H13" s="141">
        <f>SUMIF($F$15:$F$16,"="&amp;$F13,H$15:H$16)</f>
        <v>0</v>
      </c>
      <c r="I13" s="141">
        <f aca="true" t="shared" si="2" ref="I13:W14">SUMIF($F$15:$F$16,"="&amp;$F13,I$15:I$16)</f>
        <v>0</v>
      </c>
      <c r="J13" s="141">
        <f t="shared" si="2"/>
        <v>0</v>
      </c>
      <c r="K13" s="141">
        <f t="shared" si="2"/>
        <v>0</v>
      </c>
      <c r="L13" s="141">
        <f t="shared" si="2"/>
        <v>0</v>
      </c>
      <c r="M13" s="141">
        <f t="shared" si="2"/>
        <v>0</v>
      </c>
      <c r="N13" s="141">
        <f t="shared" si="2"/>
        <v>0</v>
      </c>
      <c r="O13" s="141">
        <f t="shared" si="2"/>
        <v>0</v>
      </c>
      <c r="P13" s="141">
        <f t="shared" si="2"/>
        <v>0</v>
      </c>
      <c r="Q13" s="141">
        <f t="shared" si="2"/>
        <v>0</v>
      </c>
      <c r="R13" s="141">
        <f t="shared" si="2"/>
        <v>0</v>
      </c>
      <c r="S13" s="141">
        <f t="shared" si="2"/>
        <v>0</v>
      </c>
      <c r="T13" s="141">
        <f t="shared" si="2"/>
        <v>0</v>
      </c>
      <c r="U13" s="141">
        <f t="shared" si="2"/>
        <v>0</v>
      </c>
      <c r="V13" s="141">
        <f t="shared" si="2"/>
        <v>0</v>
      </c>
      <c r="W13" s="141">
        <f t="shared" si="2"/>
        <v>0</v>
      </c>
      <c r="X13" s="114"/>
      <c r="Y13" s="113"/>
    </row>
    <row r="14" spans="4:25" ht="25.5" customHeight="1" thickBot="1">
      <c r="D14" s="263"/>
      <c r="E14" s="264"/>
      <c r="F14" s="198" t="s">
        <v>242</v>
      </c>
      <c r="G14" s="132" t="s">
        <v>129</v>
      </c>
      <c r="H14" s="142">
        <f>SUMIF($F$15:$F$16,"="&amp;$F14,H$15:H$16)</f>
        <v>0</v>
      </c>
      <c r="I14" s="142">
        <f t="shared" si="2"/>
        <v>0</v>
      </c>
      <c r="J14" s="142">
        <f t="shared" si="2"/>
        <v>0</v>
      </c>
      <c r="K14" s="142">
        <f t="shared" si="2"/>
        <v>0</v>
      </c>
      <c r="L14" s="142">
        <f t="shared" si="2"/>
        <v>0</v>
      </c>
      <c r="M14" s="142">
        <f t="shared" si="2"/>
        <v>0</v>
      </c>
      <c r="N14" s="142">
        <f t="shared" si="2"/>
        <v>0</v>
      </c>
      <c r="O14" s="142">
        <f t="shared" si="2"/>
        <v>0</v>
      </c>
      <c r="P14" s="142">
        <f t="shared" si="2"/>
        <v>0</v>
      </c>
      <c r="Q14" s="142">
        <f t="shared" si="2"/>
        <v>0</v>
      </c>
      <c r="R14" s="142">
        <f t="shared" si="2"/>
        <v>0</v>
      </c>
      <c r="S14" s="142">
        <f t="shared" si="2"/>
        <v>0</v>
      </c>
      <c r="T14" s="142">
        <f t="shared" si="2"/>
        <v>0</v>
      </c>
      <c r="U14" s="142">
        <f t="shared" si="2"/>
        <v>0</v>
      </c>
      <c r="V14" s="142">
        <f t="shared" si="2"/>
        <v>0</v>
      </c>
      <c r="W14" s="142">
        <f t="shared" si="2"/>
        <v>0</v>
      </c>
      <c r="X14" s="114"/>
      <c r="Y14" s="113"/>
    </row>
    <row r="15" spans="4:25" s="115" customFormat="1" ht="12" hidden="1" thickTop="1">
      <c r="D15" s="205">
        <v>0</v>
      </c>
      <c r="E15" s="205"/>
      <c r="F15" s="206"/>
      <c r="G15" s="207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114"/>
      <c r="Y15" s="113"/>
    </row>
    <row r="16" spans="4:23" ht="12" thickTop="1">
      <c r="D16" s="209"/>
      <c r="E16" s="210" t="s">
        <v>209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2"/>
    </row>
  </sheetData>
  <sheetProtection password="BC0D" sheet="1" objects="1" scenarios="1" formatColumns="0" formatRows="0"/>
  <mergeCells count="2">
    <mergeCell ref="D9:G9"/>
    <mergeCell ref="D13:E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16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/>
  <cols>
    <col min="1" max="2" width="0" style="58" hidden="1" customWidth="1"/>
    <col min="3" max="3" width="4.28125" style="58" customWidth="1"/>
    <col min="4" max="4" width="5.7109375" style="58" customWidth="1"/>
    <col min="5" max="5" width="38.28125" style="58" customWidth="1"/>
    <col min="6" max="6" width="45.7109375" style="58" customWidth="1"/>
    <col min="7" max="7" width="9.421875" style="81" customWidth="1"/>
    <col min="8" max="11" width="10.7109375" style="81" customWidth="1"/>
    <col min="12" max="12" width="11.7109375" style="58" bestFit="1" customWidth="1"/>
    <col min="13" max="16384" width="9.140625" style="58" customWidth="1"/>
  </cols>
  <sheetData>
    <row r="1" spans="1:12" s="60" customFormat="1" ht="12" hidden="1">
      <c r="A1" s="111"/>
      <c r="B1" s="111"/>
      <c r="C1" s="62">
        <v>0</v>
      </c>
      <c r="D1" s="62"/>
      <c r="E1" s="105">
        <v>0</v>
      </c>
      <c r="F1" s="65">
        <v>0</v>
      </c>
      <c r="G1" s="66">
        <f>god</f>
        <v>2018</v>
      </c>
      <c r="H1" s="112" t="s">
        <v>5</v>
      </c>
      <c r="I1" s="106" t="s">
        <v>5</v>
      </c>
      <c r="J1" s="106" t="s">
        <v>5</v>
      </c>
      <c r="K1" s="106" t="s">
        <v>128</v>
      </c>
      <c r="L1" s="78"/>
    </row>
    <row r="2" spans="1:11" s="108" customFormat="1" ht="11.25" hidden="1">
      <c r="A2" s="107"/>
      <c r="B2" s="107"/>
      <c r="H2" s="109">
        <f>G1-2</f>
        <v>2016</v>
      </c>
      <c r="I2" s="109">
        <f>G1-2</f>
        <v>2016</v>
      </c>
      <c r="J2" s="109">
        <f>G1-1</f>
        <v>2017</v>
      </c>
      <c r="K2" s="109">
        <f>$G$1</f>
        <v>2018</v>
      </c>
    </row>
    <row r="3" spans="1:11" s="106" customFormat="1" ht="11.25" hidden="1">
      <c r="A3" s="110"/>
      <c r="B3" s="110"/>
      <c r="H3" s="106" t="s">
        <v>161</v>
      </c>
      <c r="I3" s="106" t="s">
        <v>162</v>
      </c>
      <c r="J3" s="106" t="s">
        <v>161</v>
      </c>
      <c r="K3" s="106" t="s">
        <v>161</v>
      </c>
    </row>
    <row r="4" ht="11.25" hidden="1"/>
    <row r="5" ht="11.25" hidden="1"/>
    <row r="6" ht="11.25" hidden="1"/>
    <row r="7" spans="7:11" ht="11.25" hidden="1">
      <c r="G7" s="87"/>
      <c r="H7" s="87"/>
      <c r="I7" s="87"/>
      <c r="J7" s="87"/>
      <c r="K7" s="87"/>
    </row>
    <row r="8" spans="7:11" ht="11.25">
      <c r="G8" s="87"/>
      <c r="H8" s="87"/>
      <c r="I8" s="87"/>
      <c r="J8" s="87"/>
      <c r="K8" s="87"/>
    </row>
    <row r="9" spans="4:11" ht="25.5" customHeight="1">
      <c r="D9" s="265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 по технологическому расходу электроэнергии (мощности) - потерям в электрических сетях на 2018 год в регионе:  (поквартально)</v>
      </c>
      <c r="E9" s="265"/>
      <c r="F9" s="265"/>
      <c r="G9" s="265"/>
      <c r="H9" s="116"/>
      <c r="I9" s="116"/>
      <c r="J9" s="116"/>
      <c r="K9" s="116"/>
    </row>
    <row r="10" spans="7:11" ht="11.25">
      <c r="G10" s="94"/>
      <c r="H10" s="94"/>
      <c r="I10" s="94"/>
      <c r="J10" s="94"/>
      <c r="K10" s="94"/>
    </row>
    <row r="11" spans="4:13" ht="27" customHeight="1">
      <c r="D11" s="192" t="s">
        <v>8</v>
      </c>
      <c r="E11" s="187" t="s">
        <v>124</v>
      </c>
      <c r="F11" s="193" t="s">
        <v>156</v>
      </c>
      <c r="G11" s="193" t="s">
        <v>165</v>
      </c>
      <c r="H11" s="187" t="str">
        <f>"I квартал "&amp;god</f>
        <v>I квартал 2018</v>
      </c>
      <c r="I11" s="187" t="str">
        <f>"II квартал "&amp;god</f>
        <v>II квартал 2018</v>
      </c>
      <c r="J11" s="187" t="str">
        <f>"III квартал "&amp;god</f>
        <v>III квартал 2018</v>
      </c>
      <c r="K11" s="187" t="str">
        <f>"IV квартал "&amp;god</f>
        <v>IV квартал 2018</v>
      </c>
      <c r="L11" s="113"/>
      <c r="M11" s="113"/>
    </row>
    <row r="12" spans="4:13" ht="12" customHeight="1">
      <c r="D12" s="191">
        <v>1</v>
      </c>
      <c r="E12" s="191">
        <v>2</v>
      </c>
      <c r="F12" s="191">
        <v>3</v>
      </c>
      <c r="G12" s="191">
        <v>4</v>
      </c>
      <c r="H12" s="191">
        <v>5</v>
      </c>
      <c r="I12" s="191">
        <v>6</v>
      </c>
      <c r="J12" s="191">
        <v>7</v>
      </c>
      <c r="K12" s="191">
        <v>8</v>
      </c>
      <c r="L12" s="113"/>
      <c r="M12" s="113"/>
    </row>
    <row r="13" spans="4:13" ht="22.5" customHeight="1">
      <c r="D13" s="261" t="s">
        <v>115</v>
      </c>
      <c r="E13" s="262"/>
      <c r="F13" s="130" t="str">
        <f>"Заявленная мощность потребителей"&amp;IF(regionException_flag=1,", в т.ч.","")</f>
        <v>Заявленная мощность потребителей</v>
      </c>
      <c r="G13" s="131" t="s">
        <v>129</v>
      </c>
      <c r="H13" s="141">
        <f aca="true" t="shared" si="0" ref="H13:K14">SUMIF($F$15:$F$16,$F13,H$15:H$16)</f>
        <v>0</v>
      </c>
      <c r="I13" s="141">
        <f t="shared" si="0"/>
        <v>0</v>
      </c>
      <c r="J13" s="141">
        <f t="shared" si="0"/>
        <v>0</v>
      </c>
      <c r="K13" s="141">
        <f t="shared" si="0"/>
        <v>0</v>
      </c>
      <c r="L13" s="114"/>
      <c r="M13" s="113"/>
    </row>
    <row r="14" spans="4:13" ht="26.25" customHeight="1" thickBot="1">
      <c r="D14" s="263"/>
      <c r="E14" s="264"/>
      <c r="F14" s="198" t="s">
        <v>242</v>
      </c>
      <c r="G14" s="132" t="s">
        <v>129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14"/>
      <c r="M14" s="113"/>
    </row>
    <row r="15" spans="4:13" s="115" customFormat="1" ht="12" hidden="1" thickTop="1">
      <c r="D15" s="205">
        <v>0</v>
      </c>
      <c r="E15" s="205"/>
      <c r="F15" s="206"/>
      <c r="G15" s="207"/>
      <c r="H15" s="208"/>
      <c r="I15" s="208"/>
      <c r="J15" s="208"/>
      <c r="K15" s="208"/>
      <c r="L15" s="114"/>
      <c r="M15" s="113"/>
    </row>
    <row r="16" spans="4:11" ht="12" thickTop="1">
      <c r="D16" s="213"/>
      <c r="E16" s="213"/>
      <c r="F16" s="213"/>
      <c r="G16" s="214"/>
      <c r="H16" s="214"/>
      <c r="I16" s="214"/>
      <c r="J16" s="214"/>
      <c r="K16" s="214"/>
    </row>
  </sheetData>
  <sheetProtection password="BC0D" sheet="1" objects="1" scenarios="1" formatColumns="0" formatRows="0"/>
  <mergeCells count="2">
    <mergeCell ref="D9:G9"/>
    <mergeCell ref="D13:E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BC0D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2018 год</dc:title>
  <dc:subject>Предложения сетевой компании по технологическому расходу электроэнергии (мощности) - потерям в электрических сетях на 2018 год</dc:subject>
  <dc:creator>--</dc:creator>
  <cp:keywords/>
  <dc:description/>
  <cp:lastModifiedBy>KAA</cp:lastModifiedBy>
  <cp:lastPrinted>2010-03-18T14:38:46Z</cp:lastPrinted>
  <dcterms:created xsi:type="dcterms:W3CDTF">2004-05-21T07:18:45Z</dcterms:created>
  <dcterms:modified xsi:type="dcterms:W3CDTF">2017-03-16T11:02:10Z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FORM3.1.2018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